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<sst xmlns="http://schemas.openxmlformats.org/spreadsheetml/2006/main" count="77" uniqueCount="76">
  <si>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</si>
  <si>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</si>
  <si>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</si>
  <si>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</si>
  <si>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</si>
  <si>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</si>
  <si>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</si>
  <si>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</si>
  <si>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</si>
  <si>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</si>
  <si>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</si>
  <si>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</si>
  <si>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</si>
  <si>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</si>
  <si>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</si>
  <si>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</si>
  <si>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</si>
  <si>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</si>
  <si>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</si>
  <si>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</si>
  <si>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</si>
  <si>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</si>
  <si>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</si>
  <si>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</si>
  <si>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</si>
  <si>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</si>
  <si>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</si>
  <si>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</si>
  <si>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</si>
  <si>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</si>
  <si>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</si>
  <si>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</si>
  <si>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</si>
  <si>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</si>
  <si>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</si>
  <si>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</si>
  <si>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</si>
  <si>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</si>
  <si>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</si>
  <si>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</si>
  <si>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</si>
  <si>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</si>
  <si>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</si>
  <si>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</si>
  <si>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</si>
  <si>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</si>
  <si>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</si>
  <si>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</si>
  <si>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</si>
  <si>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</si>
  <si>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</si>
  <si>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</si>
  <si>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</si>
  <si>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</si>
  <si>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</si>
  <si>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</si>
  <si>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</si>
  <si>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</si>
  <si>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</si>
  <si>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</si>
  <si>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</si>
  <si>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</si>
  <si>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</si>
  <si>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</si>
  <si>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</si>
  <si>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</si>
  <si>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</si>
  <si>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</si>
  <si>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</si>
  <si>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</si>
  <si>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</si>
  <si>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</si>
  <si>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</si>
  <si>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</si>
  <si>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</si>
  <si>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11/03/20 - VENCIMENTO 18/03/20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</si>
</sst>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116165</v>
      </c>
      <c r="C7" s="10">
        <f>C8+C11</f>
        <v>143359</v>
      </c>
      <c r="D7" s="10">
        <f aca="true" t="shared" si="0" ref="D7:K7">D8+D11</f>
        <v>403730</v>
      </c>
      <c r="E7" s="10">
        <f t="shared" si="0"/>
        <v>335159</v>
      </c>
      <c r="F7" s="10">
        <f t="shared" si="0"/>
        <v>321464</v>
      </c>
      <c r="G7" s="10">
        <f t="shared" si="0"/>
        <v>201804</v>
      </c>
      <c r="H7" s="10">
        <f t="shared" si="0"/>
        <v>85550</v>
      </c>
      <c r="I7" s="10">
        <f t="shared" si="0"/>
        <v>147686</v>
      </c>
      <c r="J7" s="10">
        <f t="shared" si="0"/>
        <v>176065</v>
      </c>
      <c r="K7" s="10">
        <f t="shared" si="0"/>
        <v>289662</v>
      </c>
      <c r="L7" s="10">
        <f>SUM(B7:K7)</f>
        <v>2220644</v>
      </c>
      <c r="M7" s="11"/>
    </row>
    <row r="8" spans="1:13" ht="17.25" customHeight="1">
      <c r="A8" s="12" t="s">
        <v>18</v>
      </c>
      <c r="B8" s="13">
        <f>B9+B10</f>
        <v>7337</v>
      </c>
      <c r="C8" s="13">
        <f aca="true" t="shared" si="1" ref="C8:K8">C9+C10</f>
        <v>8190</v>
      </c>
      <c r="D8" s="13">
        <f t="shared" si="1"/>
        <v>23345</v>
      </c>
      <c r="E8" s="13">
        <f t="shared" si="1"/>
        <v>17506</v>
      </c>
      <c r="F8" s="13">
        <f t="shared" si="1"/>
        <v>15077</v>
      </c>
      <c r="G8" s="13">
        <f t="shared" si="1"/>
        <v>12399</v>
      </c>
      <c r="H8" s="13">
        <f t="shared" si="1"/>
        <v>4925</v>
      </c>
      <c r="I8" s="13">
        <f t="shared" si="1"/>
        <v>7108</v>
      </c>
      <c r="J8" s="13">
        <f t="shared" si="1"/>
        <v>12111</v>
      </c>
      <c r="K8" s="13">
        <f t="shared" si="1"/>
        <v>16211</v>
      </c>
      <c r="L8" s="13">
        <f>SUM(B8:K8)</f>
        <v>124209</v>
      </c>
      <c r="M8"/>
    </row>
    <row r="9" spans="1:13" ht="17.25" customHeight="1">
      <c r="A9" s="14" t="s">
        <v>19</v>
      </c>
      <c r="B9" s="15">
        <v>7334</v>
      </c>
      <c r="C9" s="15">
        <v>8190</v>
      </c>
      <c r="D9" s="15">
        <v>23345</v>
      </c>
      <c r="E9" s="15">
        <v>17506</v>
      </c>
      <c r="F9" s="15">
        <v>15077</v>
      </c>
      <c r="G9" s="15">
        <v>12399</v>
      </c>
      <c r="H9" s="15">
        <v>4921</v>
      </c>
      <c r="I9" s="15">
        <v>7108</v>
      </c>
      <c r="J9" s="15">
        <v>12111</v>
      </c>
      <c r="K9" s="15">
        <v>16211</v>
      </c>
      <c r="L9" s="13">
        <f>SUM(B9:K9)</f>
        <v>124202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108828</v>
      </c>
      <c r="C11" s="15">
        <v>135169</v>
      </c>
      <c r="D11" s="15">
        <v>380385</v>
      </c>
      <c r="E11" s="15">
        <v>317653</v>
      </c>
      <c r="F11" s="15">
        <v>306387</v>
      </c>
      <c r="G11" s="15">
        <v>189405</v>
      </c>
      <c r="H11" s="15">
        <v>80625</v>
      </c>
      <c r="I11" s="15">
        <v>140578</v>
      </c>
      <c r="J11" s="15">
        <v>163954</v>
      </c>
      <c r="K11" s="15">
        <v>273451</v>
      </c>
      <c r="L11" s="13">
        <f>SUM(B11:K11)</f>
        <v>2096435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0.995707675492781</v>
      </c>
      <c r="C15" s="22">
        <v>1.047755142736202</v>
      </c>
      <c r="D15" s="22">
        <v>1.074032197331354</v>
      </c>
      <c r="E15" s="22">
        <v>0.980406275601512</v>
      </c>
      <c r="F15" s="22">
        <v>1.002338707366026</v>
      </c>
      <c r="G15" s="22">
        <v>1.053679429145175</v>
      </c>
      <c r="H15" s="22">
        <v>0.981269309205216</v>
      </c>
      <c r="I15" s="22">
        <v>1.070064140162446</v>
      </c>
      <c r="J15" s="22">
        <v>1.08071384178102</v>
      </c>
      <c r="K15" s="22">
        <v>0.988405265069169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669440.97</v>
      </c>
      <c r="C17" s="25">
        <f aca="true" t="shared" si="2" ref="C17:L17">C18+C19+C20+C21+C22</f>
        <v>471982.30000000005</v>
      </c>
      <c r="D17" s="25">
        <f t="shared" si="2"/>
        <v>1622696.1800000002</v>
      </c>
      <c r="E17" s="25">
        <f t="shared" si="2"/>
        <v>1233894.68</v>
      </c>
      <c r="F17" s="25">
        <f t="shared" si="2"/>
        <v>1082287.85</v>
      </c>
      <c r="G17" s="25">
        <f t="shared" si="2"/>
        <v>791097.2599999999</v>
      </c>
      <c r="H17" s="25">
        <f t="shared" si="2"/>
        <v>345621.27</v>
      </c>
      <c r="I17" s="25">
        <f t="shared" si="2"/>
        <v>526476.0000000001</v>
      </c>
      <c r="J17" s="25">
        <f t="shared" si="2"/>
        <v>695869.2</v>
      </c>
      <c r="K17" s="25">
        <f t="shared" si="2"/>
        <v>854112.25</v>
      </c>
      <c r="L17" s="25">
        <f t="shared" si="2"/>
        <v>8293477.959999999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668680.59</v>
      </c>
      <c r="C18" s="33">
        <f t="shared" si="3"/>
        <v>444642.27</v>
      </c>
      <c r="D18" s="33">
        <f t="shared" si="3"/>
        <v>1491297.87</v>
      </c>
      <c r="E18" s="33">
        <f t="shared" si="3"/>
        <v>1252019.96</v>
      </c>
      <c r="F18" s="33">
        <f t="shared" si="3"/>
        <v>1063017.16</v>
      </c>
      <c r="G18" s="33">
        <f t="shared" si="3"/>
        <v>733295.19</v>
      </c>
      <c r="H18" s="33">
        <f t="shared" si="3"/>
        <v>342507.98</v>
      </c>
      <c r="I18" s="33">
        <f t="shared" si="3"/>
        <v>491100.26</v>
      </c>
      <c r="J18" s="33">
        <f t="shared" si="3"/>
        <v>630383.13</v>
      </c>
      <c r="K18" s="33">
        <f t="shared" si="3"/>
        <v>846768.92</v>
      </c>
      <c r="L18" s="33">
        <f>SUM(B18:K18)</f>
        <v>7963713.329999999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-2870.19</v>
      </c>
      <c r="C19" s="33">
        <f t="shared" si="4"/>
        <v>21233.96</v>
      </c>
      <c r="D19" s="33">
        <f t="shared" si="4"/>
        <v>110404.06</v>
      </c>
      <c r="E19" s="33">
        <f t="shared" si="4"/>
        <v>-24531.73</v>
      </c>
      <c r="F19" s="33">
        <f t="shared" si="4"/>
        <v>2486.09</v>
      </c>
      <c r="G19" s="33">
        <f t="shared" si="4"/>
        <v>39362.87</v>
      </c>
      <c r="H19" s="33">
        <f t="shared" si="4"/>
        <v>-6415.41</v>
      </c>
      <c r="I19" s="33">
        <f t="shared" si="4"/>
        <v>34408.52</v>
      </c>
      <c r="J19" s="33">
        <f t="shared" si="4"/>
        <v>50880.64</v>
      </c>
      <c r="K19" s="33">
        <f t="shared" si="4"/>
        <v>-9818.06</v>
      </c>
      <c r="L19" s="33">
        <f>SUM(B19:K19)</f>
        <v>215140.75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-10724.45</v>
      </c>
      <c r="F22" s="33">
        <v>-7337.61</v>
      </c>
      <c r="G22" s="33">
        <v>0</v>
      </c>
      <c r="H22" s="30">
        <v>0</v>
      </c>
      <c r="I22" s="33">
        <v>-2509.84</v>
      </c>
      <c r="J22" s="30">
        <v>0</v>
      </c>
      <c r="K22" s="30">
        <v>0</v>
      </c>
      <c r="L22" s="33">
        <f>SUM(B22:K22)</f>
        <v>-20571.9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-111755.51999999999</v>
      </c>
      <c r="C25" s="33">
        <f t="shared" si="5"/>
        <v>-36036</v>
      </c>
      <c r="D25" s="33">
        <f t="shared" si="5"/>
        <v>-102718</v>
      </c>
      <c r="E25" s="33">
        <f t="shared" si="5"/>
        <v>-81470.74999999997</v>
      </c>
      <c r="F25" s="33">
        <f t="shared" si="5"/>
        <v>-66338.8</v>
      </c>
      <c r="G25" s="33">
        <f t="shared" si="5"/>
        <v>-54555.6</v>
      </c>
      <c r="H25" s="33">
        <f t="shared" si="5"/>
        <v>-29290.65</v>
      </c>
      <c r="I25" s="33">
        <f t="shared" si="5"/>
        <v>355383.62</v>
      </c>
      <c r="J25" s="33">
        <f t="shared" si="5"/>
        <v>-53288.4</v>
      </c>
      <c r="K25" s="33">
        <f t="shared" si="5"/>
        <v>-71328.4</v>
      </c>
      <c r="L25" s="33">
        <f aca="true" t="shared" si="6" ref="L25:L31">SUM(B25:K25)</f>
        <v>-251398.49999999994</v>
      </c>
      <c r="M25"/>
    </row>
    <row r="26" spans="1:13" ht="18.75" customHeight="1">
      <c r="A26" s="27" t="s">
        <v>31</v>
      </c>
      <c r="B26" s="33">
        <f>B27+B28+B29+B30</f>
        <v>-32269.6</v>
      </c>
      <c r="C26" s="33">
        <f aca="true" t="shared" si="7" ref="C26:K26">C27+C28+C29+C30</f>
        <v>-36036</v>
      </c>
      <c r="D26" s="33">
        <f t="shared" si="7"/>
        <v>-102718</v>
      </c>
      <c r="E26" s="33">
        <f t="shared" si="7"/>
        <v>-77026.4</v>
      </c>
      <c r="F26" s="33">
        <f t="shared" si="7"/>
        <v>-66338.8</v>
      </c>
      <c r="G26" s="33">
        <f t="shared" si="7"/>
        <v>-54555.6</v>
      </c>
      <c r="H26" s="33">
        <f t="shared" si="7"/>
        <v>-21652.4</v>
      </c>
      <c r="I26" s="33">
        <f t="shared" si="7"/>
        <v>-42616.38</v>
      </c>
      <c r="J26" s="33">
        <f t="shared" si="7"/>
        <v>-53288.4</v>
      </c>
      <c r="K26" s="33">
        <f t="shared" si="7"/>
        <v>-71328.4</v>
      </c>
      <c r="L26" s="33">
        <f t="shared" si="6"/>
        <v>-557829.98</v>
      </c>
      <c r="M26"/>
    </row>
    <row r="27" spans="1:13" s="36" customFormat="1" ht="18.75" customHeight="1">
      <c r="A27" s="34" t="s">
        <v>60</v>
      </c>
      <c r="B27" s="33">
        <f>-ROUND((B9)*$E$3,2)</f>
        <v>-32269.6</v>
      </c>
      <c r="C27" s="33">
        <f aca="true" t="shared" si="8" ref="C27:K27">-ROUND((C9)*$E$3,2)</f>
        <v>-36036</v>
      </c>
      <c r="D27" s="33">
        <f t="shared" si="8"/>
        <v>-102718</v>
      </c>
      <c r="E27" s="33">
        <f t="shared" si="8"/>
        <v>-77026.4</v>
      </c>
      <c r="F27" s="33">
        <f t="shared" si="8"/>
        <v>-66338.8</v>
      </c>
      <c r="G27" s="33">
        <f t="shared" si="8"/>
        <v>-54555.6</v>
      </c>
      <c r="H27" s="33">
        <f t="shared" si="8"/>
        <v>-21652.4</v>
      </c>
      <c r="I27" s="33">
        <f t="shared" si="8"/>
        <v>-31275.2</v>
      </c>
      <c r="J27" s="33">
        <f t="shared" si="8"/>
        <v>-53288.4</v>
      </c>
      <c r="K27" s="33">
        <f t="shared" si="8"/>
        <v>-71328.4</v>
      </c>
      <c r="L27" s="33">
        <f t="shared" si="6"/>
        <v>-546488.8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-253.42</v>
      </c>
      <c r="J29" s="17">
        <v>0</v>
      </c>
      <c r="K29" s="17">
        <v>0</v>
      </c>
      <c r="L29" s="33">
        <f t="shared" si="6"/>
        <v>-253.42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-11087.76</v>
      </c>
      <c r="J30" s="17">
        <v>0</v>
      </c>
      <c r="K30" s="17">
        <v>0</v>
      </c>
      <c r="L30" s="33">
        <f t="shared" si="6"/>
        <v>-11087.76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-4444.349999999977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398000</v>
      </c>
      <c r="J31" s="38">
        <f t="shared" si="9"/>
        <v>0</v>
      </c>
      <c r="K31" s="38">
        <f t="shared" si="9"/>
        <v>0</v>
      </c>
      <c r="L31" s="33">
        <f t="shared" si="6"/>
        <v>306431.48000000004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700000</v>
      </c>
      <c r="F40" s="33">
        <v>894000</v>
      </c>
      <c r="G40" s="17">
        <v>530000</v>
      </c>
      <c r="H40" s="17">
        <v>0</v>
      </c>
      <c r="I40" s="17">
        <v>821000</v>
      </c>
      <c r="J40" s="17">
        <v>0</v>
      </c>
      <c r="K40" s="17">
        <v>0</v>
      </c>
      <c r="L40" s="33">
        <f>SUM(B40:K40)</f>
        <v>2945000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-700000</v>
      </c>
      <c r="F41" s="33">
        <v>-894000</v>
      </c>
      <c r="G41" s="17">
        <v>-530000</v>
      </c>
      <c r="H41" s="17">
        <v>0</v>
      </c>
      <c r="I41" s="17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557685.45</v>
      </c>
      <c r="C46" s="41">
        <f t="shared" si="11"/>
        <v>435946.30000000005</v>
      </c>
      <c r="D46" s="41">
        <f t="shared" si="11"/>
        <v>1519978.1800000002</v>
      </c>
      <c r="E46" s="41">
        <f t="shared" si="11"/>
        <v>1152423.93</v>
      </c>
      <c r="F46" s="41">
        <f t="shared" si="11"/>
        <v>1015949.05</v>
      </c>
      <c r="G46" s="41">
        <f t="shared" si="11"/>
        <v>736541.6599999999</v>
      </c>
      <c r="H46" s="41">
        <f t="shared" si="11"/>
        <v>316330.62</v>
      </c>
      <c r="I46" s="41">
        <f t="shared" si="11"/>
        <v>881859.6200000001</v>
      </c>
      <c r="J46" s="41">
        <f t="shared" si="11"/>
        <v>642580.7999999999</v>
      </c>
      <c r="K46" s="41">
        <f t="shared" si="11"/>
        <v>782783.85</v>
      </c>
      <c r="L46" s="42">
        <f>SUM(B46:K46)</f>
        <v>8042079.46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557685.45</v>
      </c>
      <c r="C52" s="41">
        <f aca="true" t="shared" si="12" ref="C52:J52">SUM(C53:C64)</f>
        <v>435946.30000000005</v>
      </c>
      <c r="D52" s="41">
        <f t="shared" si="12"/>
        <v>1519978.18</v>
      </c>
      <c r="E52" s="41">
        <f t="shared" si="12"/>
        <v>1152423.93</v>
      </c>
      <c r="F52" s="41">
        <f t="shared" si="12"/>
        <v>1015949.04</v>
      </c>
      <c r="G52" s="41">
        <f t="shared" si="12"/>
        <v>736541.66</v>
      </c>
      <c r="H52" s="41">
        <f t="shared" si="12"/>
        <v>316330.62</v>
      </c>
      <c r="I52" s="41">
        <f t="shared" si="12"/>
        <v>881859.61</v>
      </c>
      <c r="J52" s="41">
        <f t="shared" si="12"/>
        <v>642580.8</v>
      </c>
      <c r="K52" s="41">
        <f>SUM(K53:K66)</f>
        <v>782783.86</v>
      </c>
      <c r="L52" s="47">
        <f>SUM(B52:K52)</f>
        <v>8042079.45</v>
      </c>
      <c r="M52" s="40"/>
    </row>
    <row r="53" spans="1:13" ht="18.75" customHeight="1">
      <c r="A53" s="48" t="s">
        <v>52</v>
      </c>
      <c r="B53" s="49">
        <v>557685.45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557685.45</v>
      </c>
      <c r="M53" s="40"/>
    </row>
    <row r="54" spans="1:12" ht="18.75" customHeight="1">
      <c r="A54" s="48" t="s">
        <v>63</v>
      </c>
      <c r="B54" s="17">
        <v>0</v>
      </c>
      <c r="C54" s="49">
        <v>380886.28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380886.28</v>
      </c>
    </row>
    <row r="55" spans="1:12" ht="18.75" customHeight="1">
      <c r="A55" s="48" t="s">
        <v>64</v>
      </c>
      <c r="B55" s="17">
        <v>0</v>
      </c>
      <c r="C55" s="49">
        <v>55060.02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55060.02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1519978.18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1519978.18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1152423.93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1152423.93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1015949.04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1015949.04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736541.66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736541.66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316330.62</v>
      </c>
      <c r="I60" s="17">
        <v>0</v>
      </c>
      <c r="J60" s="17">
        <v>0</v>
      </c>
      <c r="K60" s="17">
        <v>0</v>
      </c>
      <c r="L60" s="47">
        <f t="shared" si="13"/>
        <v>316330.62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881859.61</v>
      </c>
      <c r="J61" s="17">
        <v>0</v>
      </c>
      <c r="K61" s="17">
        <v>0</v>
      </c>
      <c r="L61" s="47">
        <f t="shared" si="13"/>
        <v>881859.61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642580.8</v>
      </c>
      <c r="K62" s="17">
        <v>0</v>
      </c>
      <c r="L62" s="47">
        <f t="shared" si="13"/>
        <v>642580.8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449317.94</v>
      </c>
      <c r="L63" s="47">
        <f t="shared" si="13"/>
        <v>449317.94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333465.92</v>
      </c>
      <c r="L64" s="47">
        <f t="shared" si="13"/>
        <v>333465.92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2020-03-18T13:39:28Z</dcterms:modified>
  <cp:category/>
  <cp:version/>
  <cp:contentType/>
  <cp:contentStatus/>
</cp:coreProperties>
</file>