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<sst xmlns="http://schemas.openxmlformats.org/spreadsheetml/2006/main" count="77" uniqueCount="76">
  <si>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</si>
  <si>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</si>
  <si>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</si>
  <si>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</si>
  <si>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</si>
  <si>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</si>
  <si>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</si>
  <si>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</si>
  <si>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</si>
  <si>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</si>
  <si>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</si>
  <si>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</si>
  <si>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</si>
  <si>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</si>
  <si>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</si>
  <si>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</si>
  <si>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</si>
  <si>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</si>
  <si>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</si>
  <si>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</si>
  <si>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</si>
  <si>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</si>
  <si>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</si>
  <si>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</si>
  <si>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</si>
  <si>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</si>
  <si>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</si>
  <si>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</si>
  <si>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</si>
  <si>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</si>
  <si>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</si>
  <si>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</si>
  <si>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</si>
  <si>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</si>
  <si>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</si>
  <si>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</si>
  <si>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</si>
  <si>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</si>
  <si>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</si>
  <si>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</si>
  <si>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</si>
  <si>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</si>
  <si>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</si>
  <si>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</si>
  <si>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</si>
  <si>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</si>
  <si>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</si>
  <si>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</si>
  <si>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</si>
  <si>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</si>
  <si>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</si>
  <si>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</si>
  <si>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</si>
  <si>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</si>
  <si>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</si>
  <si>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</si>
  <si>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</si>
  <si>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</si>
  <si>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</si>
  <si>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</si>
  <si>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</si>
  <si>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</si>
  <si>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</si>
  <si>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</si>
  <si>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</si>
  <si>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</si>
  <si>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</si>
  <si>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</si>
  <si>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</si>
  <si>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</si>
  <si>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</si>
  <si>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</si>
  <si>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</si>
  <si>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</si>
  <si>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</si>
  <si>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15/03/20 - VENCIMENTO 20/03/20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</si>
</sst>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21174</v>
      </c>
      <c r="C7" s="10">
        <f>C8+C11</f>
        <v>33192</v>
      </c>
      <c r="D7" s="10">
        <f aca="true" t="shared" si="0" ref="D7:K7">D8+D11</f>
        <v>104325</v>
      </c>
      <c r="E7" s="10">
        <f t="shared" si="0"/>
        <v>89779</v>
      </c>
      <c r="F7" s="10">
        <f t="shared" si="0"/>
        <v>93836</v>
      </c>
      <c r="G7" s="10">
        <f t="shared" si="0"/>
        <v>41946</v>
      </c>
      <c r="H7" s="10">
        <f t="shared" si="0"/>
        <v>22361</v>
      </c>
      <c r="I7" s="10">
        <f t="shared" si="0"/>
        <v>41604</v>
      </c>
      <c r="J7" s="10">
        <f t="shared" si="0"/>
        <v>25584</v>
      </c>
      <c r="K7" s="10">
        <f t="shared" si="0"/>
        <v>77280</v>
      </c>
      <c r="L7" s="10">
        <f>SUM(B7:K7)</f>
        <v>551081</v>
      </c>
      <c r="M7" s="11"/>
    </row>
    <row r="8" spans="1:13" ht="17.25" customHeight="1">
      <c r="A8" s="12" t="s">
        <v>18</v>
      </c>
      <c r="B8" s="13">
        <f>B9+B10</f>
        <v>1916</v>
      </c>
      <c r="C8" s="13">
        <f aca="true" t="shared" si="1" ref="C8:K8">C9+C10</f>
        <v>2712</v>
      </c>
      <c r="D8" s="13">
        <f t="shared" si="1"/>
        <v>8888</v>
      </c>
      <c r="E8" s="13">
        <f t="shared" si="1"/>
        <v>6955</v>
      </c>
      <c r="F8" s="13">
        <f t="shared" si="1"/>
        <v>7109</v>
      </c>
      <c r="G8" s="13">
        <f t="shared" si="1"/>
        <v>3234</v>
      </c>
      <c r="H8" s="13">
        <f t="shared" si="1"/>
        <v>1769</v>
      </c>
      <c r="I8" s="13">
        <f t="shared" si="1"/>
        <v>2740</v>
      </c>
      <c r="J8" s="13">
        <f t="shared" si="1"/>
        <v>1638</v>
      </c>
      <c r="K8" s="13">
        <f t="shared" si="1"/>
        <v>5160</v>
      </c>
      <c r="L8" s="13">
        <f>SUM(B8:K8)</f>
        <v>42121</v>
      </c>
      <c r="M8"/>
    </row>
    <row r="9" spans="1:13" ht="17.25" customHeight="1">
      <c r="A9" s="14" t="s">
        <v>19</v>
      </c>
      <c r="B9" s="15">
        <v>1915</v>
      </c>
      <c r="C9" s="15">
        <v>2712</v>
      </c>
      <c r="D9" s="15">
        <v>8888</v>
      </c>
      <c r="E9" s="15">
        <v>6955</v>
      </c>
      <c r="F9" s="15">
        <v>7109</v>
      </c>
      <c r="G9" s="15">
        <v>3234</v>
      </c>
      <c r="H9" s="15">
        <v>1766</v>
      </c>
      <c r="I9" s="15">
        <v>2740</v>
      </c>
      <c r="J9" s="15">
        <v>1638</v>
      </c>
      <c r="K9" s="15">
        <v>5160</v>
      </c>
      <c r="L9" s="13">
        <f>SUM(B9:K9)</f>
        <v>42117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19258</v>
      </c>
      <c r="C11" s="15">
        <v>30480</v>
      </c>
      <c r="D11" s="15">
        <v>95437</v>
      </c>
      <c r="E11" s="15">
        <v>82824</v>
      </c>
      <c r="F11" s="15">
        <v>86727</v>
      </c>
      <c r="G11" s="15">
        <v>38712</v>
      </c>
      <c r="H11" s="15">
        <v>20592</v>
      </c>
      <c r="I11" s="15">
        <v>38864</v>
      </c>
      <c r="J11" s="15">
        <v>23946</v>
      </c>
      <c r="K11" s="15">
        <v>72120</v>
      </c>
      <c r="L11" s="13">
        <f>SUM(B11:K11)</f>
        <v>508960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0.995707675492781</v>
      </c>
      <c r="C15" s="22">
        <v>1.047755142736202</v>
      </c>
      <c r="D15" s="22">
        <v>1.074032197331354</v>
      </c>
      <c r="E15" s="22">
        <v>0.980406275601512</v>
      </c>
      <c r="F15" s="22">
        <v>1.002338707366026</v>
      </c>
      <c r="G15" s="22">
        <v>1.053679429145175</v>
      </c>
      <c r="H15" s="22">
        <v>0.981269309205216</v>
      </c>
      <c r="I15" s="22">
        <v>1.070064140162446</v>
      </c>
      <c r="J15" s="22">
        <v>1.08071384178102</v>
      </c>
      <c r="K15" s="22">
        <v>0.988405265069169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124991.3</v>
      </c>
      <c r="C17" s="25">
        <f aca="true" t="shared" si="2" ref="C17:L17">C18+C19+C20+C21+C22</f>
        <v>113970.69</v>
      </c>
      <c r="D17" s="25">
        <f t="shared" si="2"/>
        <v>434878.67</v>
      </c>
      <c r="E17" s="25">
        <f t="shared" si="2"/>
        <v>335213.57</v>
      </c>
      <c r="F17" s="25">
        <f t="shared" si="2"/>
        <v>327807.17</v>
      </c>
      <c r="G17" s="25">
        <f t="shared" si="2"/>
        <v>179040.15</v>
      </c>
      <c r="H17" s="25">
        <f t="shared" si="2"/>
        <v>97376.34</v>
      </c>
      <c r="I17" s="25">
        <f t="shared" si="2"/>
        <v>149006.08</v>
      </c>
      <c r="J17" s="25">
        <f t="shared" si="2"/>
        <v>113599.84</v>
      </c>
      <c r="K17" s="25">
        <f t="shared" si="2"/>
        <v>240454.61</v>
      </c>
      <c r="L17" s="25">
        <f t="shared" si="2"/>
        <v>2116338.42</v>
      </c>
      <c r="M17"/>
    </row>
    <row r="18" spans="1:13" ht="17.25" customHeight="1">
      <c r="A18" s="26" t="s">
        <v>25</v>
      </c>
      <c r="B18" s="33">
        <f aca="true" t="shared" si="3" ref="B18:K18">ROUND(B13*B7,2)</f>
        <v>121883.9</v>
      </c>
      <c r="C18" s="33">
        <f t="shared" si="3"/>
        <v>102948.31</v>
      </c>
      <c r="D18" s="33">
        <f t="shared" si="3"/>
        <v>385355.69</v>
      </c>
      <c r="E18" s="33">
        <f t="shared" si="3"/>
        <v>335378.43</v>
      </c>
      <c r="F18" s="33">
        <f t="shared" si="3"/>
        <v>310296.88</v>
      </c>
      <c r="G18" s="33">
        <f t="shared" si="3"/>
        <v>152419.18</v>
      </c>
      <c r="H18" s="33">
        <f t="shared" si="3"/>
        <v>89524.5</v>
      </c>
      <c r="I18" s="33">
        <f t="shared" si="3"/>
        <v>138345.78</v>
      </c>
      <c r="J18" s="33">
        <f t="shared" si="3"/>
        <v>91600.95</v>
      </c>
      <c r="K18" s="33">
        <f t="shared" si="3"/>
        <v>225912.62</v>
      </c>
      <c r="L18" s="33">
        <f>SUM(B18:K18)</f>
        <v>1953666.2399999998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-523.17</v>
      </c>
      <c r="C19" s="33">
        <f t="shared" si="4"/>
        <v>4916.31</v>
      </c>
      <c r="D19" s="33">
        <f t="shared" si="4"/>
        <v>28528.73</v>
      </c>
      <c r="E19" s="33">
        <f t="shared" si="4"/>
        <v>-6571.31</v>
      </c>
      <c r="F19" s="33">
        <f t="shared" si="4"/>
        <v>725.69</v>
      </c>
      <c r="G19" s="33">
        <f t="shared" si="4"/>
        <v>8181.77</v>
      </c>
      <c r="H19" s="33">
        <f t="shared" si="4"/>
        <v>-1676.86</v>
      </c>
      <c r="I19" s="33">
        <f t="shared" si="4"/>
        <v>9693.08</v>
      </c>
      <c r="J19" s="33">
        <f t="shared" si="4"/>
        <v>7393.46</v>
      </c>
      <c r="K19" s="33">
        <f t="shared" si="4"/>
        <v>-2619.4</v>
      </c>
      <c r="L19" s="33">
        <f>SUM(B19:K19)</f>
        <v>48048.3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-10724.45</v>
      </c>
      <c r="F22" s="33">
        <v>-7337.61</v>
      </c>
      <c r="G22" s="33">
        <v>0</v>
      </c>
      <c r="H22" s="30">
        <v>0</v>
      </c>
      <c r="I22" s="33">
        <v>-2509.84</v>
      </c>
      <c r="J22" s="30">
        <v>0</v>
      </c>
      <c r="K22" s="30">
        <v>0</v>
      </c>
      <c r="L22" s="33">
        <f>SUM(B22:K22)</f>
        <v>-20571.9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-27911.92</v>
      </c>
      <c r="C25" s="33">
        <f t="shared" si="5"/>
        <v>-11932.8</v>
      </c>
      <c r="D25" s="33">
        <f t="shared" si="5"/>
        <v>-39107.2</v>
      </c>
      <c r="E25" s="33">
        <f t="shared" si="5"/>
        <v>-35046.35</v>
      </c>
      <c r="F25" s="33">
        <f t="shared" si="5"/>
        <v>-31279.6</v>
      </c>
      <c r="G25" s="33">
        <f t="shared" si="5"/>
        <v>-14229.6</v>
      </c>
      <c r="H25" s="33">
        <f t="shared" si="5"/>
        <v>-15408.65</v>
      </c>
      <c r="I25" s="33">
        <f t="shared" si="5"/>
        <v>-12056</v>
      </c>
      <c r="J25" s="33">
        <f t="shared" si="5"/>
        <v>-7207.2</v>
      </c>
      <c r="K25" s="33">
        <f t="shared" si="5"/>
        <v>-22704</v>
      </c>
      <c r="L25" s="33">
        <f aca="true" t="shared" si="6" ref="L25:L31">SUM(B25:K25)</f>
        <v>-216883.32</v>
      </c>
      <c r="M25"/>
    </row>
    <row r="26" spans="1:13" ht="18.75" customHeight="1">
      <c r="A26" s="27" t="s">
        <v>31</v>
      </c>
      <c r="B26" s="33">
        <f>B27+B28+B29+B30</f>
        <v>-8426</v>
      </c>
      <c r="C26" s="33">
        <f aca="true" t="shared" si="7" ref="C26:K26">C27+C28+C29+C30</f>
        <v>-11932.8</v>
      </c>
      <c r="D26" s="33">
        <f t="shared" si="7"/>
        <v>-39107.2</v>
      </c>
      <c r="E26" s="33">
        <f t="shared" si="7"/>
        <v>-30602</v>
      </c>
      <c r="F26" s="33">
        <f t="shared" si="7"/>
        <v>-31279.6</v>
      </c>
      <c r="G26" s="33">
        <f t="shared" si="7"/>
        <v>-14229.6</v>
      </c>
      <c r="H26" s="33">
        <f t="shared" si="7"/>
        <v>-7770.4</v>
      </c>
      <c r="I26" s="33">
        <f t="shared" si="7"/>
        <v>-12056</v>
      </c>
      <c r="J26" s="33">
        <f t="shared" si="7"/>
        <v>-7207.2</v>
      </c>
      <c r="K26" s="33">
        <f t="shared" si="7"/>
        <v>-22704</v>
      </c>
      <c r="L26" s="33">
        <f t="shared" si="6"/>
        <v>-185314.80000000002</v>
      </c>
      <c r="M26"/>
    </row>
    <row r="27" spans="1:13" s="36" customFormat="1" ht="18.75" customHeight="1">
      <c r="A27" s="34" t="s">
        <v>60</v>
      </c>
      <c r="B27" s="33">
        <f>-ROUND((B9)*$E$3,2)</f>
        <v>-8426</v>
      </c>
      <c r="C27" s="33">
        <f aca="true" t="shared" si="8" ref="C27:K27">-ROUND((C9)*$E$3,2)</f>
        <v>-11932.8</v>
      </c>
      <c r="D27" s="33">
        <f t="shared" si="8"/>
        <v>-39107.2</v>
      </c>
      <c r="E27" s="33">
        <f t="shared" si="8"/>
        <v>-30602</v>
      </c>
      <c r="F27" s="33">
        <f t="shared" si="8"/>
        <v>-31279.6</v>
      </c>
      <c r="G27" s="33">
        <f t="shared" si="8"/>
        <v>-14229.6</v>
      </c>
      <c r="H27" s="33">
        <f t="shared" si="8"/>
        <v>-7770.4</v>
      </c>
      <c r="I27" s="33">
        <f t="shared" si="8"/>
        <v>-12056</v>
      </c>
      <c r="J27" s="33">
        <f t="shared" si="8"/>
        <v>-7207.2</v>
      </c>
      <c r="K27" s="33">
        <f t="shared" si="8"/>
        <v>-22704</v>
      </c>
      <c r="L27" s="33">
        <f t="shared" si="6"/>
        <v>-185314.80000000002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0</v>
      </c>
      <c r="F40" s="33">
        <v>0</v>
      </c>
      <c r="G40" s="33">
        <v>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0</v>
      </c>
      <c r="F41" s="33">
        <v>0</v>
      </c>
      <c r="G41" s="33">
        <v>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97079.38</v>
      </c>
      <c r="C46" s="41">
        <f t="shared" si="11"/>
        <v>102037.89</v>
      </c>
      <c r="D46" s="41">
        <f t="shared" si="11"/>
        <v>395771.47</v>
      </c>
      <c r="E46" s="41">
        <f t="shared" si="11"/>
        <v>300167.22000000003</v>
      </c>
      <c r="F46" s="41">
        <f t="shared" si="11"/>
        <v>296527.57</v>
      </c>
      <c r="G46" s="41">
        <f t="shared" si="11"/>
        <v>164810.55</v>
      </c>
      <c r="H46" s="41">
        <f t="shared" si="11"/>
        <v>81967.69</v>
      </c>
      <c r="I46" s="41">
        <f t="shared" si="11"/>
        <v>136950.08</v>
      </c>
      <c r="J46" s="41">
        <f t="shared" si="11"/>
        <v>106392.64</v>
      </c>
      <c r="K46" s="41">
        <f t="shared" si="11"/>
        <v>217750.61</v>
      </c>
      <c r="L46" s="42">
        <f>SUM(B46:K46)</f>
        <v>1899455.1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97079.38</v>
      </c>
      <c r="C52" s="41">
        <f aca="true" t="shared" si="12" ref="C52:J52">SUM(C53:C64)</f>
        <v>102037.89</v>
      </c>
      <c r="D52" s="41">
        <f t="shared" si="12"/>
        <v>395771.46</v>
      </c>
      <c r="E52" s="41">
        <f t="shared" si="12"/>
        <v>300167.22</v>
      </c>
      <c r="F52" s="41">
        <f t="shared" si="12"/>
        <v>296527.58</v>
      </c>
      <c r="G52" s="41">
        <f t="shared" si="12"/>
        <v>164810.55</v>
      </c>
      <c r="H52" s="41">
        <f t="shared" si="12"/>
        <v>81967.69</v>
      </c>
      <c r="I52" s="41">
        <f t="shared" si="12"/>
        <v>136950.08</v>
      </c>
      <c r="J52" s="41">
        <f t="shared" si="12"/>
        <v>106392.65</v>
      </c>
      <c r="K52" s="41">
        <f>SUM(K53:K66)</f>
        <v>217750.62</v>
      </c>
      <c r="L52" s="47">
        <f>SUM(B52:K52)</f>
        <v>1899455.12</v>
      </c>
      <c r="M52" s="40"/>
    </row>
    <row r="53" spans="1:13" ht="18.75" customHeight="1">
      <c r="A53" s="48" t="s">
        <v>52</v>
      </c>
      <c r="B53" s="49">
        <v>97079.38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97079.38</v>
      </c>
      <c r="M53" s="40"/>
    </row>
    <row r="54" spans="1:12" ht="18.75" customHeight="1">
      <c r="A54" s="48" t="s">
        <v>63</v>
      </c>
      <c r="B54" s="17">
        <v>0</v>
      </c>
      <c r="C54" s="49">
        <v>88844.39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88844.39</v>
      </c>
    </row>
    <row r="55" spans="1:12" ht="18.75" customHeight="1">
      <c r="A55" s="48" t="s">
        <v>64</v>
      </c>
      <c r="B55" s="17">
        <v>0</v>
      </c>
      <c r="C55" s="49">
        <v>13193.5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13193.5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395771.46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395771.46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300167.22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300167.22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296527.58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296527.58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164810.55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164810.55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81967.69</v>
      </c>
      <c r="I60" s="17">
        <v>0</v>
      </c>
      <c r="J60" s="17">
        <v>0</v>
      </c>
      <c r="K60" s="17">
        <v>0</v>
      </c>
      <c r="L60" s="47">
        <f t="shared" si="13"/>
        <v>81967.69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136950.08</v>
      </c>
      <c r="J61" s="17">
        <v>0</v>
      </c>
      <c r="K61" s="17">
        <v>0</v>
      </c>
      <c r="L61" s="47">
        <f t="shared" si="13"/>
        <v>136950.08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106392.65</v>
      </c>
      <c r="K62" s="17">
        <v>0</v>
      </c>
      <c r="L62" s="47">
        <f t="shared" si="13"/>
        <v>106392.65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85314.69</v>
      </c>
      <c r="L63" s="47">
        <f t="shared" si="13"/>
        <v>85314.69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132435.93</v>
      </c>
      <c r="L64" s="47">
        <f t="shared" si="13"/>
        <v>132435.93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2020-03-20T19:08:37Z</dcterms:modified>
  <cp:category/>
  <cp:version/>
  <cp:contentType/>
  <cp:contentStatus/>
</cp:coreProperties>
</file>