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<sst xmlns="http://schemas.openxmlformats.org/spreadsheetml/2006/main" count="77" uniqueCount="76">
  <si>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</si>
  <si>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</si>
  <si>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</si>
  <si>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</si>
  <si>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</si>
  <si>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</si>
  <si>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</si>
  <si>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</si>
  <si>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</si>
  <si>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</si>
  <si>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</si>
  <si>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</si>
  <si>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</si>
  <si>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</si>
  <si>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</si>
  <si>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</si>
  <si>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</si>
  <si>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</si>
  <si>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</si>
  <si>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</si>
  <si>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</si>
  <si>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</si>
  <si>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</si>
  <si>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</si>
  <si>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</si>
  <si>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</si>
  <si>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</si>
  <si>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</si>
  <si>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</si>
  <si>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</si>
  <si>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</si>
  <si>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</si>
  <si>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</si>
  <si>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</si>
  <si>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</si>
  <si>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</si>
  <si>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</si>
  <si>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</si>
  <si>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</si>
  <si>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</si>
  <si>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</si>
  <si>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</si>
  <si>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</si>
  <si>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</si>
  <si>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</si>
  <si>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</si>
  <si>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</si>
  <si>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</si>
  <si>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</si>
  <si>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</si>
  <si>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</si>
  <si>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</si>
  <si>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</si>
  <si>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</si>
  <si>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</si>
  <si>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</si>
  <si>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</si>
  <si>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</si>
  <si>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</si>
  <si>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</si>
  <si>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</si>
  <si>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</si>
  <si>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</si>
  <si>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</si>
  <si>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</si>
  <si>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</si>
  <si>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</si>
  <si>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</si>
  <si>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</si>
  <si>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</si>
  <si>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</si>
  <si>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</si>
  <si>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</si>
  <si>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</si>
  <si>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</si>
  <si>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17/03/20 - VENCIMENTO 24/03/20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</si>
</sst>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80179</v>
      </c>
      <c r="C7" s="10">
        <f>C8+C11</f>
        <v>98918</v>
      </c>
      <c r="D7" s="10">
        <f aca="true" t="shared" si="0" ref="D7:K7">D8+D11</f>
        <v>285475</v>
      </c>
      <c r="E7" s="10">
        <f t="shared" si="0"/>
        <v>248030</v>
      </c>
      <c r="F7" s="10">
        <f t="shared" si="0"/>
        <v>247677</v>
      </c>
      <c r="G7" s="10">
        <f t="shared" si="0"/>
        <v>140507</v>
      </c>
      <c r="H7" s="10">
        <f t="shared" si="0"/>
        <v>64910</v>
      </c>
      <c r="I7" s="10">
        <f t="shared" si="0"/>
        <v>110668</v>
      </c>
      <c r="J7" s="10">
        <f t="shared" si="0"/>
        <v>105926</v>
      </c>
      <c r="K7" s="10">
        <f t="shared" si="0"/>
        <v>206543</v>
      </c>
      <c r="L7" s="10">
        <f>SUM(B7:K7)</f>
        <v>1588833</v>
      </c>
      <c r="M7" s="11"/>
    </row>
    <row r="8" spans="1:13" ht="17.25" customHeight="1">
      <c r="A8" s="12" t="s">
        <v>18</v>
      </c>
      <c r="B8" s="13">
        <f>B9+B10</f>
        <v>4657</v>
      </c>
      <c r="C8" s="13">
        <f aca="true" t="shared" si="1" ref="C8:K8">C9+C10</f>
        <v>5836</v>
      </c>
      <c r="D8" s="13">
        <f t="shared" si="1"/>
        <v>15988</v>
      </c>
      <c r="E8" s="13">
        <f t="shared" si="1"/>
        <v>13151</v>
      </c>
      <c r="F8" s="13">
        <f t="shared" si="1"/>
        <v>11965</v>
      </c>
      <c r="G8" s="13">
        <f t="shared" si="1"/>
        <v>8215</v>
      </c>
      <c r="H8" s="13">
        <f t="shared" si="1"/>
        <v>3681</v>
      </c>
      <c r="I8" s="13">
        <f t="shared" si="1"/>
        <v>4911</v>
      </c>
      <c r="J8" s="13">
        <f t="shared" si="1"/>
        <v>5572</v>
      </c>
      <c r="K8" s="13">
        <f t="shared" si="1"/>
        <v>10604</v>
      </c>
      <c r="L8" s="13">
        <f>SUM(B8:K8)</f>
        <v>84580</v>
      </c>
      <c r="M8"/>
    </row>
    <row r="9" spans="1:13" ht="17.25" customHeight="1">
      <c r="A9" s="14" t="s">
        <v>19</v>
      </c>
      <c r="B9" s="15">
        <v>4656</v>
      </c>
      <c r="C9" s="15">
        <v>5836</v>
      </c>
      <c r="D9" s="15">
        <v>15988</v>
      </c>
      <c r="E9" s="15">
        <v>13151</v>
      </c>
      <c r="F9" s="15">
        <v>11965</v>
      </c>
      <c r="G9" s="15">
        <v>8215</v>
      </c>
      <c r="H9" s="15">
        <v>3678</v>
      </c>
      <c r="I9" s="15">
        <v>4911</v>
      </c>
      <c r="J9" s="15">
        <v>5572</v>
      </c>
      <c r="K9" s="15">
        <v>10604</v>
      </c>
      <c r="L9" s="13">
        <f>SUM(B9:K9)</f>
        <v>84576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75522</v>
      </c>
      <c r="C11" s="15">
        <v>93082</v>
      </c>
      <c r="D11" s="15">
        <v>269487</v>
      </c>
      <c r="E11" s="15">
        <v>234879</v>
      </c>
      <c r="F11" s="15">
        <v>235712</v>
      </c>
      <c r="G11" s="15">
        <v>132292</v>
      </c>
      <c r="H11" s="15">
        <v>61229</v>
      </c>
      <c r="I11" s="15">
        <v>105757</v>
      </c>
      <c r="J11" s="15">
        <v>100354</v>
      </c>
      <c r="K11" s="15">
        <v>195939</v>
      </c>
      <c r="L11" s="13">
        <f>SUM(B11:K11)</f>
        <v>1504253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1.393206464585761</v>
      </c>
      <c r="C15" s="22">
        <v>1.433435588997556</v>
      </c>
      <c r="D15" s="22">
        <v>1.313968729808961</v>
      </c>
      <c r="E15" s="22">
        <v>1.265082862024377</v>
      </c>
      <c r="F15" s="22">
        <v>1.235661672416761</v>
      </c>
      <c r="G15" s="22">
        <v>1.394555609461026</v>
      </c>
      <c r="H15" s="22">
        <v>1.310364070692377</v>
      </c>
      <c r="I15" s="22">
        <v>1.372417685268495</v>
      </c>
      <c r="J15" s="22">
        <v>1.676167799874853</v>
      </c>
      <c r="K15" s="22">
        <v>1.310063234975685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646643.2499999999</v>
      </c>
      <c r="C17" s="25">
        <f aca="true" t="shared" si="2" ref="C17:L17">C18+C19+C20+C21+C22</f>
        <v>445889.94</v>
      </c>
      <c r="D17" s="25">
        <f t="shared" si="2"/>
        <v>1406557.9300000002</v>
      </c>
      <c r="E17" s="25">
        <f t="shared" si="2"/>
        <v>1178557.43</v>
      </c>
      <c r="F17" s="25">
        <f t="shared" si="2"/>
        <v>1028814.12</v>
      </c>
      <c r="G17" s="25">
        <f t="shared" si="2"/>
        <v>730443.9199999999</v>
      </c>
      <c r="H17" s="25">
        <f t="shared" si="2"/>
        <v>350057.83</v>
      </c>
      <c r="I17" s="25">
        <f t="shared" si="2"/>
        <v>506022.82999999996</v>
      </c>
      <c r="J17" s="25">
        <f t="shared" si="2"/>
        <v>650304.5599999999</v>
      </c>
      <c r="K17" s="25">
        <f t="shared" si="2"/>
        <v>808160.7400000001</v>
      </c>
      <c r="L17" s="25">
        <f t="shared" si="2"/>
        <v>7751452.55</v>
      </c>
      <c r="M17"/>
    </row>
    <row r="18" spans="1:13" ht="17.25" customHeight="1">
      <c r="A18" s="26" t="s">
        <v>25</v>
      </c>
      <c r="B18" s="33">
        <f aca="true" t="shared" si="3" ref="B18:K18">ROUND(B13*B7,2)</f>
        <v>461534.38</v>
      </c>
      <c r="C18" s="33">
        <f t="shared" si="3"/>
        <v>306804.07</v>
      </c>
      <c r="D18" s="33">
        <f t="shared" si="3"/>
        <v>1054487.56</v>
      </c>
      <c r="E18" s="33">
        <f t="shared" si="3"/>
        <v>926540.87</v>
      </c>
      <c r="F18" s="33">
        <f t="shared" si="3"/>
        <v>819018.3</v>
      </c>
      <c r="G18" s="33">
        <f t="shared" si="3"/>
        <v>510560.29</v>
      </c>
      <c r="H18" s="33">
        <f t="shared" si="3"/>
        <v>259873.68</v>
      </c>
      <c r="I18" s="33">
        <f t="shared" si="3"/>
        <v>368004.3</v>
      </c>
      <c r="J18" s="33">
        <f t="shared" si="3"/>
        <v>379257.45</v>
      </c>
      <c r="K18" s="33">
        <f t="shared" si="3"/>
        <v>603787.15</v>
      </c>
      <c r="L18" s="33">
        <f>SUM(B18:K18)</f>
        <v>5689868.05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181478.3</v>
      </c>
      <c r="C19" s="33">
        <f t="shared" si="4"/>
        <v>132979.8</v>
      </c>
      <c r="D19" s="33">
        <f t="shared" si="4"/>
        <v>331076.12</v>
      </c>
      <c r="E19" s="33">
        <f t="shared" si="4"/>
        <v>245610.11</v>
      </c>
      <c r="F19" s="33">
        <f t="shared" si="4"/>
        <v>193011.22</v>
      </c>
      <c r="G19" s="33">
        <f t="shared" si="4"/>
        <v>201444.43</v>
      </c>
      <c r="H19" s="33">
        <f t="shared" si="4"/>
        <v>80655.45</v>
      </c>
      <c r="I19" s="33">
        <f t="shared" si="4"/>
        <v>137051.31</v>
      </c>
      <c r="J19" s="33">
        <f t="shared" si="4"/>
        <v>256441.68</v>
      </c>
      <c r="K19" s="33">
        <f t="shared" si="4"/>
        <v>187212.2</v>
      </c>
      <c r="L19" s="33">
        <f>SUM(B19:K19)</f>
        <v>1946960.6199999999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-99972.32</v>
      </c>
      <c r="C25" s="33">
        <f t="shared" si="5"/>
        <v>-25678.4</v>
      </c>
      <c r="D25" s="33">
        <f t="shared" si="5"/>
        <v>-70347.2</v>
      </c>
      <c r="E25" s="33">
        <f t="shared" si="5"/>
        <v>872691.2499999999</v>
      </c>
      <c r="F25" s="33">
        <f t="shared" si="5"/>
        <v>747354</v>
      </c>
      <c r="G25" s="33">
        <f t="shared" si="5"/>
        <v>393854</v>
      </c>
      <c r="H25" s="33">
        <f t="shared" si="5"/>
        <v>-23821.45</v>
      </c>
      <c r="I25" s="33">
        <f t="shared" si="5"/>
        <v>-39537.130000000005</v>
      </c>
      <c r="J25" s="33">
        <f t="shared" si="5"/>
        <v>-24516.8</v>
      </c>
      <c r="K25" s="33">
        <f t="shared" si="5"/>
        <v>-46657.6</v>
      </c>
      <c r="L25" s="33">
        <f aca="true" t="shared" si="6" ref="L25:L31">SUM(B25:K25)</f>
        <v>1683368.3499999999</v>
      </c>
      <c r="M25"/>
    </row>
    <row r="26" spans="1:13" ht="18.75" customHeight="1">
      <c r="A26" s="27" t="s">
        <v>31</v>
      </c>
      <c r="B26" s="33">
        <f>B27+B28+B29+B30</f>
        <v>-20486.4</v>
      </c>
      <c r="C26" s="33">
        <f aca="true" t="shared" si="7" ref="C26:K26">C27+C28+C29+C30</f>
        <v>-25678.4</v>
      </c>
      <c r="D26" s="33">
        <f t="shared" si="7"/>
        <v>-70347.2</v>
      </c>
      <c r="E26" s="33">
        <f t="shared" si="7"/>
        <v>-57864.4</v>
      </c>
      <c r="F26" s="33">
        <f t="shared" si="7"/>
        <v>-52646</v>
      </c>
      <c r="G26" s="33">
        <f t="shared" si="7"/>
        <v>-36146</v>
      </c>
      <c r="H26" s="33">
        <f t="shared" si="7"/>
        <v>-16183.2</v>
      </c>
      <c r="I26" s="33">
        <f t="shared" si="7"/>
        <v>-39537.130000000005</v>
      </c>
      <c r="J26" s="33">
        <f t="shared" si="7"/>
        <v>-24516.8</v>
      </c>
      <c r="K26" s="33">
        <f t="shared" si="7"/>
        <v>-46657.6</v>
      </c>
      <c r="L26" s="33">
        <f t="shared" si="6"/>
        <v>-390063.13</v>
      </c>
      <c r="M26"/>
    </row>
    <row r="27" spans="1:13" s="36" customFormat="1" ht="18.75" customHeight="1">
      <c r="A27" s="34" t="s">
        <v>60</v>
      </c>
      <c r="B27" s="33">
        <f>-ROUND((B9)*$E$3,2)</f>
        <v>-20486.4</v>
      </c>
      <c r="C27" s="33">
        <f aca="true" t="shared" si="8" ref="C27:K27">-ROUND((C9)*$E$3,2)</f>
        <v>-25678.4</v>
      </c>
      <c r="D27" s="33">
        <f t="shared" si="8"/>
        <v>-70347.2</v>
      </c>
      <c r="E27" s="33">
        <f t="shared" si="8"/>
        <v>-57864.4</v>
      </c>
      <c r="F27" s="33">
        <f t="shared" si="8"/>
        <v>-52646</v>
      </c>
      <c r="G27" s="33">
        <f t="shared" si="8"/>
        <v>-36146</v>
      </c>
      <c r="H27" s="33">
        <f t="shared" si="8"/>
        <v>-16183.2</v>
      </c>
      <c r="I27" s="33">
        <f t="shared" si="8"/>
        <v>-21608.4</v>
      </c>
      <c r="J27" s="33">
        <f t="shared" si="8"/>
        <v>-24516.8</v>
      </c>
      <c r="K27" s="33">
        <f t="shared" si="8"/>
        <v>-46657.6</v>
      </c>
      <c r="L27" s="33">
        <f t="shared" si="6"/>
        <v>-372134.4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-50.68</v>
      </c>
      <c r="J29" s="17">
        <v>0</v>
      </c>
      <c r="K29" s="17">
        <v>0</v>
      </c>
      <c r="L29" s="33">
        <f t="shared" si="6"/>
        <v>-50.68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-17878.05</v>
      </c>
      <c r="J30" s="17">
        <v>0</v>
      </c>
      <c r="K30" s="17">
        <v>0</v>
      </c>
      <c r="L30" s="33">
        <f t="shared" si="6"/>
        <v>-17878.05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930555.6499999999</v>
      </c>
      <c r="F31" s="38">
        <f t="shared" si="9"/>
        <v>800000</v>
      </c>
      <c r="G31" s="38">
        <f t="shared" si="9"/>
        <v>430000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2073431.48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1694000</v>
      </c>
      <c r="G40" s="33">
        <v>960000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4712000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546670.9299999999</v>
      </c>
      <c r="C46" s="41">
        <f t="shared" si="11"/>
        <v>420211.54</v>
      </c>
      <c r="D46" s="41">
        <f t="shared" si="11"/>
        <v>1336210.7300000002</v>
      </c>
      <c r="E46" s="41">
        <f t="shared" si="11"/>
        <v>2051248.6799999997</v>
      </c>
      <c r="F46" s="41">
        <f t="shared" si="11"/>
        <v>1776168.12</v>
      </c>
      <c r="G46" s="41">
        <f t="shared" si="11"/>
        <v>1124297.92</v>
      </c>
      <c r="H46" s="41">
        <f t="shared" si="11"/>
        <v>326236.38</v>
      </c>
      <c r="I46" s="41">
        <f t="shared" si="11"/>
        <v>466485.69999999995</v>
      </c>
      <c r="J46" s="41">
        <f t="shared" si="11"/>
        <v>625787.7599999999</v>
      </c>
      <c r="K46" s="41">
        <f t="shared" si="11"/>
        <v>761503.1400000001</v>
      </c>
      <c r="L46" s="42">
        <f>SUM(B46:K46)</f>
        <v>9434820.9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546670.93</v>
      </c>
      <c r="C52" s="41">
        <f aca="true" t="shared" si="12" ref="C52:J52">SUM(C53:C64)</f>
        <v>420211.54</v>
      </c>
      <c r="D52" s="41">
        <f t="shared" si="12"/>
        <v>1336210.72</v>
      </c>
      <c r="E52" s="41">
        <f t="shared" si="12"/>
        <v>2051248.67</v>
      </c>
      <c r="F52" s="41">
        <f t="shared" si="12"/>
        <v>1776168.13</v>
      </c>
      <c r="G52" s="41">
        <f t="shared" si="12"/>
        <v>1124297.91</v>
      </c>
      <c r="H52" s="41">
        <f t="shared" si="12"/>
        <v>326236.38</v>
      </c>
      <c r="I52" s="41">
        <f t="shared" si="12"/>
        <v>466485.7</v>
      </c>
      <c r="J52" s="41">
        <f t="shared" si="12"/>
        <v>625787.76</v>
      </c>
      <c r="K52" s="41">
        <f>SUM(K53:K66)</f>
        <v>761503.1399999999</v>
      </c>
      <c r="L52" s="47">
        <f>SUM(B52:K52)</f>
        <v>9434820.88</v>
      </c>
      <c r="M52" s="40"/>
    </row>
    <row r="53" spans="1:13" ht="18.75" customHeight="1">
      <c r="A53" s="48" t="s">
        <v>52</v>
      </c>
      <c r="B53" s="49">
        <v>546670.93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546670.93</v>
      </c>
      <c r="M53" s="40"/>
    </row>
    <row r="54" spans="1:12" ht="18.75" customHeight="1">
      <c r="A54" s="48" t="s">
        <v>63</v>
      </c>
      <c r="B54" s="17">
        <v>0</v>
      </c>
      <c r="C54" s="49">
        <v>367727.12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367727.12</v>
      </c>
    </row>
    <row r="55" spans="1:12" ht="18.75" customHeight="1">
      <c r="A55" s="48" t="s">
        <v>64</v>
      </c>
      <c r="B55" s="17">
        <v>0</v>
      </c>
      <c r="C55" s="49">
        <v>52484.42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52484.42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1336210.72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1336210.72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2051248.67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2051248.67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1776168.13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1776168.13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1124297.91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1124297.91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326236.38</v>
      </c>
      <c r="I60" s="17">
        <v>0</v>
      </c>
      <c r="J60" s="17">
        <v>0</v>
      </c>
      <c r="K60" s="17">
        <v>0</v>
      </c>
      <c r="L60" s="47">
        <f t="shared" si="13"/>
        <v>326236.38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466485.7</v>
      </c>
      <c r="J61" s="17">
        <v>0</v>
      </c>
      <c r="K61" s="17">
        <v>0</v>
      </c>
      <c r="L61" s="47">
        <f t="shared" si="13"/>
        <v>466485.7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625787.76</v>
      </c>
      <c r="K62" s="17">
        <v>0</v>
      </c>
      <c r="L62" s="47">
        <f t="shared" si="13"/>
        <v>625787.76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463374.66</v>
      </c>
      <c r="L63" s="47">
        <f t="shared" si="13"/>
        <v>463374.66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298128.48</v>
      </c>
      <c r="L64" s="47">
        <f t="shared" si="13"/>
        <v>298128.48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2020-03-30T18:37:51Z</dcterms:modified>
  <cp:category/>
  <cp:version/>
  <cp:contentType/>
  <cp:contentStatus/>
</cp:coreProperties>
</file>