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<sst xmlns="http://schemas.openxmlformats.org/spreadsheetml/2006/main" count="77" uniqueCount="76">
  <si>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</si>
  <si>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</si>
  <si>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</si>
  <si>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</si>
  <si>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</si>
  <si>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</si>
  <si>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</si>
  <si>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</si>
  <si>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</si>
  <si>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</si>
  <si>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</si>
  <si>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</si>
  <si>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</si>
  <si>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</si>
  <si>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</si>
  <si>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</si>
  <si>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</si>
  <si>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</si>
  <si>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</si>
  <si>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</si>
  <si>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</si>
  <si>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</si>
  <si>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</si>
  <si>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</si>
  <si>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</si>
  <si>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</si>
  <si>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</si>
  <si>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</si>
  <si>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</si>
  <si>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</si>
  <si>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</si>
  <si>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</si>
  <si>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</si>
  <si>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</si>
  <si>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</si>
  <si>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</si>
  <si>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</si>
  <si>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</si>
  <si>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</si>
  <si>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</si>
  <si>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</si>
  <si>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</si>
  <si>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</si>
  <si>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</si>
  <si>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</si>
  <si>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</si>
  <si>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</si>
  <si>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</si>
  <si>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</si>
  <si>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</si>
  <si>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</si>
  <si>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</si>
  <si>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</si>
  <si>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</si>
  <si>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</si>
  <si>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</si>
  <si>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</si>
  <si>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</si>
  <si>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</si>
  <si>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</si>
  <si>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</si>
  <si>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</si>
  <si>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</si>
  <si>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</si>
  <si>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</si>
  <si>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</si>
  <si>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</si>
  <si>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</si>
  <si>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</si>
  <si>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</si>
  <si>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</si>
  <si>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</si>
  <si>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</si>
  <si>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</si>
  <si>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</si>
  <si>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19/03/20 - VENCIMENTO 26/03/20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</si>
</sst>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62000</v>
      </c>
      <c r="C7" s="10">
        <f>C8+C11</f>
        <v>81687</v>
      </c>
      <c r="D7" s="10">
        <f aca="true" t="shared" si="0" ref="D7:K7">D8+D11</f>
        <v>227089</v>
      </c>
      <c r="E7" s="10">
        <f t="shared" si="0"/>
        <v>203811</v>
      </c>
      <c r="F7" s="10">
        <f t="shared" si="0"/>
        <v>206129</v>
      </c>
      <c r="G7" s="10">
        <f t="shared" si="0"/>
        <v>108639</v>
      </c>
      <c r="H7" s="10">
        <f t="shared" si="0"/>
        <v>50534</v>
      </c>
      <c r="I7" s="10">
        <f t="shared" si="0"/>
        <v>88122</v>
      </c>
      <c r="J7" s="10">
        <f t="shared" si="0"/>
        <v>76321</v>
      </c>
      <c r="K7" s="10">
        <f t="shared" si="0"/>
        <v>160880</v>
      </c>
      <c r="L7" s="10">
        <f>SUM(B7:K7)</f>
        <v>1265212</v>
      </c>
      <c r="M7" s="11"/>
    </row>
    <row r="8" spans="1:13" ht="17.25" customHeight="1">
      <c r="A8" s="12" t="s">
        <v>18</v>
      </c>
      <c r="B8" s="13">
        <f>B9+B10</f>
        <v>3499</v>
      </c>
      <c r="C8" s="13">
        <f aca="true" t="shared" si="1" ref="C8:K8">C9+C10</f>
        <v>4736</v>
      </c>
      <c r="D8" s="13">
        <f t="shared" si="1"/>
        <v>12778</v>
      </c>
      <c r="E8" s="13">
        <f t="shared" si="1"/>
        <v>10374</v>
      </c>
      <c r="F8" s="13">
        <f t="shared" si="1"/>
        <v>9362</v>
      </c>
      <c r="G8" s="13">
        <f t="shared" si="1"/>
        <v>6114</v>
      </c>
      <c r="H8" s="13">
        <f t="shared" si="1"/>
        <v>2714</v>
      </c>
      <c r="I8" s="13">
        <f t="shared" si="1"/>
        <v>3494</v>
      </c>
      <c r="J8" s="13">
        <f t="shared" si="1"/>
        <v>3573</v>
      </c>
      <c r="K8" s="13">
        <f t="shared" si="1"/>
        <v>7897</v>
      </c>
      <c r="L8" s="13">
        <f>SUM(B8:K8)</f>
        <v>64541</v>
      </c>
      <c r="M8"/>
    </row>
    <row r="9" spans="1:13" ht="17.25" customHeight="1">
      <c r="A9" s="14" t="s">
        <v>19</v>
      </c>
      <c r="B9" s="15">
        <v>3499</v>
      </c>
      <c r="C9" s="15">
        <v>4736</v>
      </c>
      <c r="D9" s="15">
        <v>12778</v>
      </c>
      <c r="E9" s="15">
        <v>10374</v>
      </c>
      <c r="F9" s="15">
        <v>9362</v>
      </c>
      <c r="G9" s="15">
        <v>6114</v>
      </c>
      <c r="H9" s="15">
        <v>2710</v>
      </c>
      <c r="I9" s="15">
        <v>3494</v>
      </c>
      <c r="J9" s="15">
        <v>3573</v>
      </c>
      <c r="K9" s="15">
        <v>7897</v>
      </c>
      <c r="L9" s="13">
        <f>SUM(B9:K9)</f>
        <v>64537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58501</v>
      </c>
      <c r="C11" s="15">
        <v>76951</v>
      </c>
      <c r="D11" s="15">
        <v>214311</v>
      </c>
      <c r="E11" s="15">
        <v>193437</v>
      </c>
      <c r="F11" s="15">
        <v>196767</v>
      </c>
      <c r="G11" s="15">
        <v>102525</v>
      </c>
      <c r="H11" s="15">
        <v>47820</v>
      </c>
      <c r="I11" s="15">
        <v>84628</v>
      </c>
      <c r="J11" s="15">
        <v>72748</v>
      </c>
      <c r="K11" s="15">
        <v>152983</v>
      </c>
      <c r="L11" s="13">
        <f>SUM(B11:K11)</f>
        <v>1200671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1.724916799536027</v>
      </c>
      <c r="C15" s="22">
        <v>1.675136331385464</v>
      </c>
      <c r="D15" s="22">
        <v>1.582466747480529</v>
      </c>
      <c r="E15" s="22">
        <v>1.482552411272462</v>
      </c>
      <c r="F15" s="22">
        <v>1.435298490681922</v>
      </c>
      <c r="G15" s="22">
        <v>1.725538844376554</v>
      </c>
      <c r="H15" s="22">
        <v>1.610192520743471</v>
      </c>
      <c r="I15" s="22">
        <v>1.651345231971066</v>
      </c>
      <c r="J15" s="22">
        <v>2.210855110460638</v>
      </c>
      <c r="K15" s="22">
        <v>1.607817686150861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619237.1599999999</v>
      </c>
      <c r="C17" s="25">
        <f aca="true" t="shared" si="2" ref="C17:L17">C18+C19+C20+C21+C22</f>
        <v>430519.27999999997</v>
      </c>
      <c r="D17" s="25">
        <f t="shared" si="2"/>
        <v>1348401.14</v>
      </c>
      <c r="E17" s="25">
        <f t="shared" si="2"/>
        <v>1145881.6199999999</v>
      </c>
      <c r="F17" s="25">
        <f t="shared" si="2"/>
        <v>1002460.96</v>
      </c>
      <c r="G17" s="25">
        <f t="shared" si="2"/>
        <v>699615.55</v>
      </c>
      <c r="H17" s="25">
        <f t="shared" si="2"/>
        <v>335299.50000000006</v>
      </c>
      <c r="I17" s="25">
        <f t="shared" si="2"/>
        <v>487374.2</v>
      </c>
      <c r="J17" s="25">
        <f t="shared" si="2"/>
        <v>618743.0599999999</v>
      </c>
      <c r="K17" s="25">
        <f t="shared" si="2"/>
        <v>773318.85</v>
      </c>
      <c r="L17" s="25">
        <f t="shared" si="2"/>
        <v>7460851.319999999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356890.6</v>
      </c>
      <c r="C18" s="33">
        <f t="shared" si="3"/>
        <v>253360.4</v>
      </c>
      <c r="D18" s="33">
        <f t="shared" si="3"/>
        <v>838821.35</v>
      </c>
      <c r="E18" s="33">
        <f t="shared" si="3"/>
        <v>761356.37</v>
      </c>
      <c r="F18" s="33">
        <f t="shared" si="3"/>
        <v>681627.38</v>
      </c>
      <c r="G18" s="33">
        <f t="shared" si="3"/>
        <v>394761.53</v>
      </c>
      <c r="H18" s="33">
        <f t="shared" si="3"/>
        <v>202317.92</v>
      </c>
      <c r="I18" s="33">
        <f t="shared" si="3"/>
        <v>293032.09</v>
      </c>
      <c r="J18" s="33">
        <f t="shared" si="3"/>
        <v>273259.71</v>
      </c>
      <c r="K18" s="33">
        <f t="shared" si="3"/>
        <v>470300.5</v>
      </c>
      <c r="L18" s="33">
        <f>SUM(B18:K18)</f>
        <v>4525727.85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258715.99</v>
      </c>
      <c r="C19" s="33">
        <f t="shared" si="4"/>
        <v>171052.81</v>
      </c>
      <c r="D19" s="33">
        <f t="shared" si="4"/>
        <v>488585.54</v>
      </c>
      <c r="E19" s="33">
        <f t="shared" si="4"/>
        <v>367394.35</v>
      </c>
      <c r="F19" s="33">
        <f t="shared" si="4"/>
        <v>296711.37</v>
      </c>
      <c r="G19" s="33">
        <f t="shared" si="4"/>
        <v>286414.82</v>
      </c>
      <c r="H19" s="33">
        <f t="shared" si="4"/>
        <v>123452.88</v>
      </c>
      <c r="I19" s="33">
        <f t="shared" si="4"/>
        <v>190865.05</v>
      </c>
      <c r="J19" s="33">
        <f t="shared" si="4"/>
        <v>330877.92</v>
      </c>
      <c r="K19" s="33">
        <f t="shared" si="4"/>
        <v>285856.96</v>
      </c>
      <c r="L19" s="33">
        <f>SUM(B19:K19)</f>
        <v>2799927.69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-94881.52</v>
      </c>
      <c r="C25" s="33">
        <f t="shared" si="5"/>
        <v>-20838.4</v>
      </c>
      <c r="D25" s="33">
        <f t="shared" si="5"/>
        <v>-56223.2</v>
      </c>
      <c r="E25" s="33">
        <f t="shared" si="5"/>
        <v>-110089.94999999998</v>
      </c>
      <c r="F25" s="33">
        <f t="shared" si="5"/>
        <v>-145192.8</v>
      </c>
      <c r="G25" s="33">
        <f t="shared" si="5"/>
        <v>-86901.6</v>
      </c>
      <c r="H25" s="33">
        <f t="shared" si="5"/>
        <v>-19562.25</v>
      </c>
      <c r="I25" s="33">
        <f t="shared" si="5"/>
        <v>-73643.28</v>
      </c>
      <c r="J25" s="33">
        <f t="shared" si="5"/>
        <v>-15721.2</v>
      </c>
      <c r="K25" s="33">
        <f t="shared" si="5"/>
        <v>-34746.8</v>
      </c>
      <c r="L25" s="33">
        <f aca="true" t="shared" si="6" ref="L25:L31">SUM(B25:K25)</f>
        <v>-657801</v>
      </c>
      <c r="M25"/>
    </row>
    <row r="26" spans="1:13" ht="18.75" customHeight="1">
      <c r="A26" s="27" t="s">
        <v>31</v>
      </c>
      <c r="B26" s="33">
        <f>B27+B28+B29+B30</f>
        <v>-15395.6</v>
      </c>
      <c r="C26" s="33">
        <f aca="true" t="shared" si="7" ref="C26:K26">C27+C28+C29+C30</f>
        <v>-20838.4</v>
      </c>
      <c r="D26" s="33">
        <f t="shared" si="7"/>
        <v>-56223.2</v>
      </c>
      <c r="E26" s="33">
        <f t="shared" si="7"/>
        <v>-45645.6</v>
      </c>
      <c r="F26" s="33">
        <f t="shared" si="7"/>
        <v>-41192.8</v>
      </c>
      <c r="G26" s="33">
        <f t="shared" si="7"/>
        <v>-26901.6</v>
      </c>
      <c r="H26" s="33">
        <f t="shared" si="7"/>
        <v>-11924</v>
      </c>
      <c r="I26" s="33">
        <f t="shared" si="7"/>
        <v>-20643.28</v>
      </c>
      <c r="J26" s="33">
        <f t="shared" si="7"/>
        <v>-15721.2</v>
      </c>
      <c r="K26" s="33">
        <f t="shared" si="7"/>
        <v>-34746.8</v>
      </c>
      <c r="L26" s="33">
        <f t="shared" si="6"/>
        <v>-289232.48</v>
      </c>
      <c r="M26"/>
    </row>
    <row r="27" spans="1:13" s="36" customFormat="1" ht="18.75" customHeight="1">
      <c r="A27" s="34" t="s">
        <v>60</v>
      </c>
      <c r="B27" s="33">
        <f>-ROUND((B9)*$E$3,2)</f>
        <v>-15395.6</v>
      </c>
      <c r="C27" s="33">
        <f aca="true" t="shared" si="8" ref="C27:K27">-ROUND((C9)*$E$3,2)</f>
        <v>-20838.4</v>
      </c>
      <c r="D27" s="33">
        <f t="shared" si="8"/>
        <v>-56223.2</v>
      </c>
      <c r="E27" s="33">
        <f t="shared" si="8"/>
        <v>-45645.6</v>
      </c>
      <c r="F27" s="33">
        <f t="shared" si="8"/>
        <v>-41192.8</v>
      </c>
      <c r="G27" s="33">
        <f t="shared" si="8"/>
        <v>-26901.6</v>
      </c>
      <c r="H27" s="33">
        <f t="shared" si="8"/>
        <v>-11924</v>
      </c>
      <c r="I27" s="33">
        <f t="shared" si="8"/>
        <v>-15373.6</v>
      </c>
      <c r="J27" s="33">
        <f t="shared" si="8"/>
        <v>-15721.2</v>
      </c>
      <c r="K27" s="33">
        <f t="shared" si="8"/>
        <v>-34746.8</v>
      </c>
      <c r="L27" s="33">
        <f t="shared" si="6"/>
        <v>-283962.8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-5269.68</v>
      </c>
      <c r="J30" s="17">
        <v>0</v>
      </c>
      <c r="K30" s="17">
        <v>0</v>
      </c>
      <c r="L30" s="33">
        <f t="shared" si="6"/>
        <v>-5269.68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-64444.34999999998</v>
      </c>
      <c r="F31" s="38">
        <f t="shared" si="9"/>
        <v>-104000</v>
      </c>
      <c r="G31" s="38">
        <f t="shared" si="9"/>
        <v>-60000</v>
      </c>
      <c r="H31" s="38">
        <f t="shared" si="9"/>
        <v>-7638.25</v>
      </c>
      <c r="I31" s="38">
        <f t="shared" si="9"/>
        <v>-53000</v>
      </c>
      <c r="J31" s="38">
        <f t="shared" si="9"/>
        <v>0</v>
      </c>
      <c r="K31" s="38">
        <f t="shared" si="9"/>
        <v>0</v>
      </c>
      <c r="L31" s="33">
        <f t="shared" si="6"/>
        <v>-368568.51999999996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640000</v>
      </c>
      <c r="F40" s="33">
        <v>790000</v>
      </c>
      <c r="G40" s="33">
        <v>470000</v>
      </c>
      <c r="H40" s="17">
        <v>0</v>
      </c>
      <c r="I40" s="33">
        <v>370000</v>
      </c>
      <c r="J40" s="17">
        <v>0</v>
      </c>
      <c r="K40" s="17">
        <v>0</v>
      </c>
      <c r="L40" s="33">
        <f>SUM(B40:K40)</f>
        <v>2270000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33">
        <v>-530000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-2547000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524355.6399999999</v>
      </c>
      <c r="C46" s="41">
        <f t="shared" si="11"/>
        <v>409680.87999999995</v>
      </c>
      <c r="D46" s="41">
        <f t="shared" si="11"/>
        <v>1292177.94</v>
      </c>
      <c r="E46" s="41">
        <f t="shared" si="11"/>
        <v>1035791.6699999999</v>
      </c>
      <c r="F46" s="41">
        <f t="shared" si="11"/>
        <v>857268.1599999999</v>
      </c>
      <c r="G46" s="41">
        <f t="shared" si="11"/>
        <v>612713.9500000001</v>
      </c>
      <c r="H46" s="41">
        <f t="shared" si="11"/>
        <v>315737.25000000006</v>
      </c>
      <c r="I46" s="41">
        <f t="shared" si="11"/>
        <v>413730.92000000004</v>
      </c>
      <c r="J46" s="41">
        <f t="shared" si="11"/>
        <v>603021.86</v>
      </c>
      <c r="K46" s="41">
        <f t="shared" si="11"/>
        <v>738572.0499999999</v>
      </c>
      <c r="L46" s="42">
        <f>SUM(B46:K46)</f>
        <v>6803050.32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524355.64</v>
      </c>
      <c r="C52" s="41">
        <f aca="true" t="shared" si="12" ref="C52:J52">SUM(C53:C64)</f>
        <v>409680.88</v>
      </c>
      <c r="D52" s="41">
        <f t="shared" si="12"/>
        <v>1292177.94</v>
      </c>
      <c r="E52" s="41">
        <f t="shared" si="12"/>
        <v>1035791.68</v>
      </c>
      <c r="F52" s="41">
        <f t="shared" si="12"/>
        <v>857268.15</v>
      </c>
      <c r="G52" s="41">
        <f t="shared" si="12"/>
        <v>612713.96</v>
      </c>
      <c r="H52" s="41">
        <f t="shared" si="12"/>
        <v>315737.26</v>
      </c>
      <c r="I52" s="41">
        <f t="shared" si="12"/>
        <v>413730.92</v>
      </c>
      <c r="J52" s="41">
        <f t="shared" si="12"/>
        <v>603021.85</v>
      </c>
      <c r="K52" s="41">
        <f>SUM(K53:K66)</f>
        <v>738572.06</v>
      </c>
      <c r="L52" s="47">
        <f>SUM(B52:K52)</f>
        <v>6803050.34</v>
      </c>
      <c r="M52" s="40"/>
    </row>
    <row r="53" spans="1:13" ht="18.75" customHeight="1">
      <c r="A53" s="48" t="s">
        <v>52</v>
      </c>
      <c r="B53" s="49">
        <v>524355.64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524355.64</v>
      </c>
      <c r="M53" s="40"/>
    </row>
    <row r="54" spans="1:12" ht="18.75" customHeight="1">
      <c r="A54" s="48" t="s">
        <v>63</v>
      </c>
      <c r="B54" s="17">
        <v>0</v>
      </c>
      <c r="C54" s="49">
        <v>358265.93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358265.93</v>
      </c>
    </row>
    <row r="55" spans="1:12" ht="18.75" customHeight="1">
      <c r="A55" s="48" t="s">
        <v>64</v>
      </c>
      <c r="B55" s="17">
        <v>0</v>
      </c>
      <c r="C55" s="49">
        <v>51414.95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51414.95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1292177.94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1292177.94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1035791.68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1035791.68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857268.15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857268.15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612713.96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612713.96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315737.26</v>
      </c>
      <c r="I60" s="17">
        <v>0</v>
      </c>
      <c r="J60" s="17">
        <v>0</v>
      </c>
      <c r="K60" s="17">
        <v>0</v>
      </c>
      <c r="L60" s="47">
        <f t="shared" si="13"/>
        <v>315737.26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413730.92</v>
      </c>
      <c r="J61" s="17">
        <v>0</v>
      </c>
      <c r="K61" s="17">
        <v>0</v>
      </c>
      <c r="L61" s="47">
        <f t="shared" si="13"/>
        <v>413730.92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603021.85</v>
      </c>
      <c r="K62" s="17">
        <v>0</v>
      </c>
      <c r="L62" s="47">
        <f t="shared" si="13"/>
        <v>603021.85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433024.8</v>
      </c>
      <c r="L63" s="47">
        <f t="shared" si="13"/>
        <v>433024.8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305547.26</v>
      </c>
      <c r="L64" s="47">
        <f t="shared" si="13"/>
        <v>305547.26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2020-03-30T18:42:46Z</dcterms:modified>
  <cp:category/>
  <cp:version/>
  <cp:contentType/>
  <cp:contentStatus/>
</cp:coreProperties>
</file>