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<sst xmlns="http://schemas.openxmlformats.org/spreadsheetml/2006/main" count="77" uniqueCount="76">
  <si>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</si>
  <si>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</si>
  <si>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</si>
  <si>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</si>
  <si>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</si>
  <si>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</si>
  <si>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</si>
  <si>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</si>
  <si>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</si>
  <si>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</si>
  <si>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</si>
  <si>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</si>
  <si>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</si>
  <si>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</si>
  <si>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</si>
  <si>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</si>
  <si>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</si>
  <si>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</si>
  <si>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</si>
  <si>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</si>
  <si>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</si>
  <si>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</si>
  <si>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</si>
  <si>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</si>
  <si>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</si>
  <si>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</si>
  <si>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</si>
  <si>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</si>
  <si>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</si>
  <si>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</si>
  <si>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</si>
  <si>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</si>
  <si>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</si>
  <si>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</si>
  <si>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</si>
  <si>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</si>
  <si>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</si>
  <si>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</si>
  <si>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</si>
  <si>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</si>
  <si>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</si>
  <si>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</si>
  <si>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</si>
  <si>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</si>
  <si>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</si>
  <si>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</si>
  <si>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</si>
  <si>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</si>
  <si>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</si>
  <si>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</si>
  <si>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</si>
  <si>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</si>
  <si>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</si>
  <si>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</si>
  <si>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</si>
  <si>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</si>
  <si>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</si>
  <si>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</si>
  <si>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</si>
  <si>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</si>
  <si>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</si>
  <si>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</si>
  <si>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</si>
  <si>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</si>
  <si>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</si>
  <si>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</si>
  <si>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</si>
  <si>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</si>
  <si>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</si>
  <si>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</si>
  <si>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</si>
  <si>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</si>
  <si>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</si>
  <si>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</si>
  <si>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</si>
  <si>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25/03/20 - VENCIMENTO 01/04/20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</si>
</sst>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22992</v>
      </c>
      <c r="C7" s="10">
        <f>C8+C11</f>
        <v>34547</v>
      </c>
      <c r="D7" s="10">
        <f aca="true" t="shared" si="0" ref="D7:K7">D8+D11</f>
        <v>88206</v>
      </c>
      <c r="E7" s="10">
        <f t="shared" si="0"/>
        <v>81233</v>
      </c>
      <c r="F7" s="10">
        <f t="shared" si="0"/>
        <v>90482</v>
      </c>
      <c r="G7" s="10">
        <f t="shared" si="0"/>
        <v>43337</v>
      </c>
      <c r="H7" s="10">
        <f t="shared" si="0"/>
        <v>17129</v>
      </c>
      <c r="I7" s="10">
        <f t="shared" si="0"/>
        <v>38790</v>
      </c>
      <c r="J7" s="10">
        <f t="shared" si="0"/>
        <v>28025</v>
      </c>
      <c r="K7" s="10">
        <f t="shared" si="0"/>
        <v>66047</v>
      </c>
      <c r="L7" s="10">
        <f>SUM(B7:K7)</f>
        <v>510788</v>
      </c>
      <c r="M7" s="11"/>
    </row>
    <row r="8" spans="1:13" ht="17.25" customHeight="1">
      <c r="A8" s="12" t="s">
        <v>18</v>
      </c>
      <c r="B8" s="13">
        <f>B9+B10</f>
        <v>1225</v>
      </c>
      <c r="C8" s="13">
        <f aca="true" t="shared" si="1" ref="C8:K8">C9+C10</f>
        <v>2164</v>
      </c>
      <c r="D8" s="13">
        <f t="shared" si="1"/>
        <v>4902</v>
      </c>
      <c r="E8" s="13">
        <f t="shared" si="1"/>
        <v>4044</v>
      </c>
      <c r="F8" s="13">
        <f t="shared" si="1"/>
        <v>4641</v>
      </c>
      <c r="G8" s="13">
        <f t="shared" si="1"/>
        <v>2392</v>
      </c>
      <c r="H8" s="13">
        <f t="shared" si="1"/>
        <v>865</v>
      </c>
      <c r="I8" s="13">
        <f t="shared" si="1"/>
        <v>1494</v>
      </c>
      <c r="J8" s="13">
        <f t="shared" si="1"/>
        <v>991</v>
      </c>
      <c r="K8" s="13">
        <f t="shared" si="1"/>
        <v>2891</v>
      </c>
      <c r="L8" s="13">
        <f>SUM(B8:K8)</f>
        <v>25609</v>
      </c>
      <c r="M8"/>
    </row>
    <row r="9" spans="1:13" ht="17.25" customHeight="1">
      <c r="A9" s="14" t="s">
        <v>19</v>
      </c>
      <c r="B9" s="15">
        <v>1224</v>
      </c>
      <c r="C9" s="15">
        <v>2164</v>
      </c>
      <c r="D9" s="15">
        <v>4902</v>
      </c>
      <c r="E9" s="15">
        <v>4044</v>
      </c>
      <c r="F9" s="15">
        <v>4641</v>
      </c>
      <c r="G9" s="15">
        <v>2392</v>
      </c>
      <c r="H9" s="15">
        <v>864</v>
      </c>
      <c r="I9" s="15">
        <v>1494</v>
      </c>
      <c r="J9" s="15">
        <v>991</v>
      </c>
      <c r="K9" s="15">
        <v>2891</v>
      </c>
      <c r="L9" s="13">
        <f>SUM(B9:K9)</f>
        <v>25607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21767</v>
      </c>
      <c r="C11" s="15">
        <v>32383</v>
      </c>
      <c r="D11" s="15">
        <v>83304</v>
      </c>
      <c r="E11" s="15">
        <v>77189</v>
      </c>
      <c r="F11" s="15">
        <v>85841</v>
      </c>
      <c r="G11" s="15">
        <v>40945</v>
      </c>
      <c r="H11" s="15">
        <v>16264</v>
      </c>
      <c r="I11" s="15">
        <v>37296</v>
      </c>
      <c r="J11" s="15">
        <v>27034</v>
      </c>
      <c r="K11" s="15">
        <v>63156</v>
      </c>
      <c r="L11" s="13">
        <f>SUM(B11:K11)</f>
        <v>485179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2.540741140969465</v>
      </c>
      <c r="C15" s="22">
        <v>2.177511937235155</v>
      </c>
      <c r="D15" s="22">
        <v>1.837855191355832</v>
      </c>
      <c r="E15" s="22">
        <v>1.975588234081657</v>
      </c>
      <c r="F15" s="22">
        <v>1.583839509955381</v>
      </c>
      <c r="G15" s="22">
        <v>2.463595611662335</v>
      </c>
      <c r="H15" s="22">
        <v>1.892093845441081</v>
      </c>
      <c r="I15" s="22">
        <v>1.906077992709681</v>
      </c>
      <c r="J15" s="22">
        <v>2.433876659938992</v>
      </c>
      <c r="K15" s="22">
        <v>1.925184908621975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339894.74000000005</v>
      </c>
      <c r="C17" s="25">
        <f aca="true" t="shared" si="2" ref="C17:L17">C18+C19+C20+C21+C22</f>
        <v>239428.61</v>
      </c>
      <c r="D17" s="25">
        <f t="shared" si="2"/>
        <v>619795.63</v>
      </c>
      <c r="E17" s="25">
        <f t="shared" si="2"/>
        <v>616631.03</v>
      </c>
      <c r="F17" s="25">
        <f t="shared" si="2"/>
        <v>498016.29999999993</v>
      </c>
      <c r="G17" s="25">
        <f t="shared" si="2"/>
        <v>406390.62000000005</v>
      </c>
      <c r="H17" s="25">
        <f t="shared" si="2"/>
        <v>139284.06999999998</v>
      </c>
      <c r="I17" s="25">
        <f t="shared" si="2"/>
        <v>249338.99</v>
      </c>
      <c r="J17" s="25">
        <f t="shared" si="2"/>
        <v>258822.34000000003</v>
      </c>
      <c r="K17" s="25">
        <f t="shared" si="2"/>
        <v>388866.85000000003</v>
      </c>
      <c r="L17" s="25">
        <f t="shared" si="2"/>
        <v>3756469.1799999992</v>
      </c>
      <c r="M17"/>
    </row>
    <row r="18" spans="1:13" ht="17.25" customHeight="1">
      <c r="A18" s="26" t="s">
        <v>25</v>
      </c>
      <c r="B18" s="33">
        <f aca="true" t="shared" si="3" ref="B18:K18">ROUND(B13*B7,2)</f>
        <v>132348.85</v>
      </c>
      <c r="C18" s="33">
        <f t="shared" si="3"/>
        <v>107150.98</v>
      </c>
      <c r="D18" s="33">
        <f t="shared" si="3"/>
        <v>325815.32</v>
      </c>
      <c r="E18" s="33">
        <f t="shared" si="3"/>
        <v>303453.99</v>
      </c>
      <c r="F18" s="33">
        <f t="shared" si="3"/>
        <v>299205.88</v>
      </c>
      <c r="G18" s="33">
        <f t="shared" si="3"/>
        <v>157473.66</v>
      </c>
      <c r="H18" s="33">
        <f t="shared" si="3"/>
        <v>68577.66</v>
      </c>
      <c r="I18" s="33">
        <f t="shared" si="3"/>
        <v>128988.39</v>
      </c>
      <c r="J18" s="33">
        <f t="shared" si="3"/>
        <v>100340.71</v>
      </c>
      <c r="K18" s="33">
        <f t="shared" si="3"/>
        <v>193075.2</v>
      </c>
      <c r="L18" s="33">
        <f>SUM(B18:K18)</f>
        <v>1816430.6399999997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203915.32</v>
      </c>
      <c r="C19" s="33">
        <f t="shared" si="4"/>
        <v>126171.56</v>
      </c>
      <c r="D19" s="33">
        <f t="shared" si="4"/>
        <v>272986.06</v>
      </c>
      <c r="E19" s="33">
        <f t="shared" si="4"/>
        <v>296046.14</v>
      </c>
      <c r="F19" s="33">
        <f t="shared" si="4"/>
        <v>174688.21</v>
      </c>
      <c r="G19" s="33">
        <f t="shared" si="4"/>
        <v>230477.76</v>
      </c>
      <c r="H19" s="33">
        <f t="shared" si="4"/>
        <v>61177.71</v>
      </c>
      <c r="I19" s="33">
        <f t="shared" si="4"/>
        <v>116873.54</v>
      </c>
      <c r="J19" s="33">
        <f t="shared" si="4"/>
        <v>143876.2</v>
      </c>
      <c r="K19" s="33">
        <f t="shared" si="4"/>
        <v>178630.26</v>
      </c>
      <c r="L19" s="33">
        <f>SUM(B19:K19)</f>
        <v>1804842.76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-84871.52</v>
      </c>
      <c r="C25" s="33">
        <f t="shared" si="5"/>
        <v>-9521.6</v>
      </c>
      <c r="D25" s="33">
        <f t="shared" si="5"/>
        <v>-21568.8</v>
      </c>
      <c r="E25" s="33">
        <f t="shared" si="5"/>
        <v>577762.0499999999</v>
      </c>
      <c r="F25" s="33">
        <f t="shared" si="5"/>
        <v>-20420.4</v>
      </c>
      <c r="G25" s="33">
        <f t="shared" si="5"/>
        <v>-10524.8</v>
      </c>
      <c r="H25" s="33">
        <f t="shared" si="5"/>
        <v>-11439.85</v>
      </c>
      <c r="I25" s="33">
        <f t="shared" si="5"/>
        <v>-13473</v>
      </c>
      <c r="J25" s="33">
        <f t="shared" si="5"/>
        <v>-4360.4</v>
      </c>
      <c r="K25" s="33">
        <f t="shared" si="5"/>
        <v>-12720.4</v>
      </c>
      <c r="L25" s="33">
        <f aca="true" t="shared" si="6" ref="L25:L31">SUM(B25:K25)</f>
        <v>388861.27999999985</v>
      </c>
      <c r="M25"/>
    </row>
    <row r="26" spans="1:13" ht="18.75" customHeight="1">
      <c r="A26" s="27" t="s">
        <v>31</v>
      </c>
      <c r="B26" s="33">
        <f>B27+B28+B29+B30</f>
        <v>-5385.6</v>
      </c>
      <c r="C26" s="33">
        <f aca="true" t="shared" si="7" ref="C26:K26">C27+C28+C29+C30</f>
        <v>-9521.6</v>
      </c>
      <c r="D26" s="33">
        <f t="shared" si="7"/>
        <v>-21568.8</v>
      </c>
      <c r="E26" s="33">
        <f t="shared" si="7"/>
        <v>-17793.6</v>
      </c>
      <c r="F26" s="33">
        <f t="shared" si="7"/>
        <v>-20420.4</v>
      </c>
      <c r="G26" s="33">
        <f t="shared" si="7"/>
        <v>-10524.8</v>
      </c>
      <c r="H26" s="33">
        <f t="shared" si="7"/>
        <v>-3801.6</v>
      </c>
      <c r="I26" s="33">
        <f t="shared" si="7"/>
        <v>-13473</v>
      </c>
      <c r="J26" s="33">
        <f t="shared" si="7"/>
        <v>-4360.4</v>
      </c>
      <c r="K26" s="33">
        <f t="shared" si="7"/>
        <v>-12720.4</v>
      </c>
      <c r="L26" s="33">
        <f t="shared" si="6"/>
        <v>-119570.2</v>
      </c>
      <c r="M26"/>
    </row>
    <row r="27" spans="1:13" s="36" customFormat="1" ht="18.75" customHeight="1">
      <c r="A27" s="34" t="s">
        <v>60</v>
      </c>
      <c r="B27" s="33">
        <f>-ROUND((B9)*$E$3,2)</f>
        <v>-5385.6</v>
      </c>
      <c r="C27" s="33">
        <f aca="true" t="shared" si="8" ref="C27:K27">-ROUND((C9)*$E$3,2)</f>
        <v>-9521.6</v>
      </c>
      <c r="D27" s="33">
        <f t="shared" si="8"/>
        <v>-21568.8</v>
      </c>
      <c r="E27" s="33">
        <f t="shared" si="8"/>
        <v>-17793.6</v>
      </c>
      <c r="F27" s="33">
        <f t="shared" si="8"/>
        <v>-20420.4</v>
      </c>
      <c r="G27" s="33">
        <f t="shared" si="8"/>
        <v>-10524.8</v>
      </c>
      <c r="H27" s="33">
        <f t="shared" si="8"/>
        <v>-3801.6</v>
      </c>
      <c r="I27" s="33">
        <f t="shared" si="8"/>
        <v>-6573.6</v>
      </c>
      <c r="J27" s="33">
        <f t="shared" si="8"/>
        <v>-4360.4</v>
      </c>
      <c r="K27" s="33">
        <f t="shared" si="8"/>
        <v>-12720.4</v>
      </c>
      <c r="L27" s="33">
        <f t="shared" si="6"/>
        <v>-112670.8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-5.63</v>
      </c>
      <c r="J29" s="17">
        <v>0</v>
      </c>
      <c r="K29" s="17">
        <v>0</v>
      </c>
      <c r="L29" s="33">
        <f t="shared" si="6"/>
        <v>-5.63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-6893.77</v>
      </c>
      <c r="J30" s="17">
        <v>0</v>
      </c>
      <c r="K30" s="17">
        <v>0</v>
      </c>
      <c r="L30" s="33">
        <f t="shared" si="6"/>
        <v>-6893.77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595555.6499999999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508431.4799999999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1080000</v>
      </c>
      <c r="F40" s="33">
        <v>590000</v>
      </c>
      <c r="G40" s="33">
        <v>350000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2020000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-480000</v>
      </c>
      <c r="F41" s="33">
        <v>-590000</v>
      </c>
      <c r="G41" s="33">
        <v>-350000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-1420000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255023.22000000003</v>
      </c>
      <c r="C46" s="41">
        <f t="shared" si="11"/>
        <v>229907.00999999998</v>
      </c>
      <c r="D46" s="41">
        <f t="shared" si="11"/>
        <v>598226.83</v>
      </c>
      <c r="E46" s="41">
        <f t="shared" si="11"/>
        <v>1194393.08</v>
      </c>
      <c r="F46" s="41">
        <f t="shared" si="11"/>
        <v>477595.8999999999</v>
      </c>
      <c r="G46" s="41">
        <f t="shared" si="11"/>
        <v>395865.82000000007</v>
      </c>
      <c r="H46" s="41">
        <f t="shared" si="11"/>
        <v>127844.21999999997</v>
      </c>
      <c r="I46" s="41">
        <f t="shared" si="11"/>
        <v>235865.99</v>
      </c>
      <c r="J46" s="41">
        <f t="shared" si="11"/>
        <v>254461.94000000003</v>
      </c>
      <c r="K46" s="41">
        <f t="shared" si="11"/>
        <v>376146.45</v>
      </c>
      <c r="L46" s="42">
        <f>SUM(B46:K46)</f>
        <v>4145330.4600000004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255023.22</v>
      </c>
      <c r="C52" s="41">
        <f aca="true" t="shared" si="12" ref="C52:J52">SUM(C53:C64)</f>
        <v>229907</v>
      </c>
      <c r="D52" s="41">
        <f t="shared" si="12"/>
        <v>598226.83</v>
      </c>
      <c r="E52" s="41">
        <f t="shared" si="12"/>
        <v>1194393.09</v>
      </c>
      <c r="F52" s="41">
        <f t="shared" si="12"/>
        <v>477595.9</v>
      </c>
      <c r="G52" s="41">
        <f t="shared" si="12"/>
        <v>395865.81</v>
      </c>
      <c r="H52" s="41">
        <f t="shared" si="12"/>
        <v>127844.23</v>
      </c>
      <c r="I52" s="41">
        <f t="shared" si="12"/>
        <v>235865.99</v>
      </c>
      <c r="J52" s="41">
        <f t="shared" si="12"/>
        <v>254461.94</v>
      </c>
      <c r="K52" s="41">
        <f>SUM(K53:K66)</f>
        <v>376146.44</v>
      </c>
      <c r="L52" s="47">
        <f>SUM(B52:K52)</f>
        <v>4145330.4499999993</v>
      </c>
      <c r="M52" s="40"/>
    </row>
    <row r="53" spans="1:13" ht="18.75" customHeight="1">
      <c r="A53" s="48" t="s">
        <v>52</v>
      </c>
      <c r="B53" s="49">
        <v>255023.22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255023.22</v>
      </c>
      <c r="M53" s="40"/>
    </row>
    <row r="54" spans="1:12" ht="18.75" customHeight="1">
      <c r="A54" s="48" t="s">
        <v>63</v>
      </c>
      <c r="B54" s="17">
        <v>0</v>
      </c>
      <c r="C54" s="49">
        <v>201214.61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201214.61</v>
      </c>
    </row>
    <row r="55" spans="1:12" ht="18.75" customHeight="1">
      <c r="A55" s="48" t="s">
        <v>64</v>
      </c>
      <c r="B55" s="17">
        <v>0</v>
      </c>
      <c r="C55" s="49">
        <v>28692.39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28692.39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598226.83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598226.83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1194393.09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1194393.09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477595.9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477595.9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395865.81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395865.81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127844.23</v>
      </c>
      <c r="I60" s="17">
        <v>0</v>
      </c>
      <c r="J60" s="17">
        <v>0</v>
      </c>
      <c r="K60" s="17">
        <v>0</v>
      </c>
      <c r="L60" s="47">
        <f t="shared" si="13"/>
        <v>127844.23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235865.99</v>
      </c>
      <c r="J61" s="17">
        <v>0</v>
      </c>
      <c r="K61" s="17">
        <v>0</v>
      </c>
      <c r="L61" s="47">
        <f t="shared" si="13"/>
        <v>235865.99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254461.94</v>
      </c>
      <c r="K62" s="17">
        <v>0</v>
      </c>
      <c r="L62" s="47">
        <f t="shared" si="13"/>
        <v>254461.94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227869.51</v>
      </c>
      <c r="L63" s="47">
        <f t="shared" si="13"/>
        <v>227869.51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148276.93</v>
      </c>
      <c r="L64" s="47">
        <f t="shared" si="13"/>
        <v>148276.93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2020-04-01T13:43:54Z</dcterms:modified>
  <cp:category/>
  <cp:version/>
  <cp:contentType/>
  <cp:contentStatus/>
</cp:coreProperties>
</file>