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<sst xmlns="http://schemas.openxmlformats.org/spreadsheetml/2006/main" count="77" uniqueCount="76">
  <si>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</si>
  <si>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</si>
  <si>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</si>
  <si>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</si>
  <si>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</si>
  <si>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</si>
  <si>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</si>
  <si>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</si>
  <si>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</si>
  <si>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</si>
  <si>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</si>
  <si>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</si>
  <si>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</si>
  <si>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</si>
  <si>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</si>
  <si>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</si>
  <si>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</si>
  <si>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</si>
  <si>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</si>
  <si>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</si>
  <si>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</si>
  <si>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</si>
  <si>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</si>
  <si>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</si>
  <si>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</si>
  <si>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</si>
  <si>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</si>
  <si>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</si>
  <si>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</si>
  <si>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</si>
  <si>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</si>
  <si>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</si>
  <si>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</si>
  <si>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</si>
  <si>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</si>
  <si>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</si>
  <si>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</si>
  <si>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</si>
  <si>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</si>
  <si>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</si>
  <si>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</si>
  <si>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</si>
  <si>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</si>
  <si>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</si>
  <si>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</si>
  <si>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</si>
  <si>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</si>
  <si>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</si>
  <si>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</si>
  <si>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</si>
  <si>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</si>
  <si>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</si>
  <si>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</si>
  <si>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</si>
  <si>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</si>
  <si>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</si>
  <si>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</si>
  <si>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</si>
  <si>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</si>
  <si>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</si>
  <si>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</si>
  <si>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</si>
  <si>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</si>
  <si>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</si>
  <si>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</si>
  <si>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</si>
  <si>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</si>
  <si>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</si>
  <si>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</si>
  <si>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</si>
  <si>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</si>
  <si>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</si>
  <si>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</si>
  <si>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</si>
  <si>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</si>
  <si>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26/03/20 - VENCIMENTO 02/04/20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</si>
</sst>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23906</v>
      </c>
      <c r="C7" s="10">
        <f>C8+C11</f>
        <v>34673</v>
      </c>
      <c r="D7" s="10">
        <f aca="true" t="shared" si="0" ref="D7:K7">D8+D11</f>
        <v>85618</v>
      </c>
      <c r="E7" s="10">
        <f t="shared" si="0"/>
        <v>76519</v>
      </c>
      <c r="F7" s="10">
        <f t="shared" si="0"/>
        <v>84515</v>
      </c>
      <c r="G7" s="10">
        <f t="shared" si="0"/>
        <v>43017</v>
      </c>
      <c r="H7" s="10">
        <f t="shared" si="0"/>
        <v>17356</v>
      </c>
      <c r="I7" s="10">
        <f t="shared" si="0"/>
        <v>37995</v>
      </c>
      <c r="J7" s="10">
        <f t="shared" si="0"/>
        <v>28108</v>
      </c>
      <c r="K7" s="10">
        <f t="shared" si="0"/>
        <v>65957</v>
      </c>
      <c r="L7" s="10">
        <f>SUM(B7:K7)</f>
        <v>497664</v>
      </c>
      <c r="M7" s="11"/>
    </row>
    <row r="8" spans="1:13" ht="17.25" customHeight="1">
      <c r="A8" s="12" t="s">
        <v>18</v>
      </c>
      <c r="B8" s="13">
        <f>B9+B10</f>
        <v>1259</v>
      </c>
      <c r="C8" s="13">
        <f aca="true" t="shared" si="1" ref="C8:K8">C9+C10</f>
        <v>2117</v>
      </c>
      <c r="D8" s="13">
        <f t="shared" si="1"/>
        <v>4830</v>
      </c>
      <c r="E8" s="13">
        <f t="shared" si="1"/>
        <v>3959</v>
      </c>
      <c r="F8" s="13">
        <f t="shared" si="1"/>
        <v>4535</v>
      </c>
      <c r="G8" s="13">
        <f t="shared" si="1"/>
        <v>2355</v>
      </c>
      <c r="H8" s="13">
        <f t="shared" si="1"/>
        <v>917</v>
      </c>
      <c r="I8" s="13">
        <f t="shared" si="1"/>
        <v>1464</v>
      </c>
      <c r="J8" s="13">
        <f t="shared" si="1"/>
        <v>1055</v>
      </c>
      <c r="K8" s="13">
        <f t="shared" si="1"/>
        <v>3038</v>
      </c>
      <c r="L8" s="13">
        <f>SUM(B8:K8)</f>
        <v>25529</v>
      </c>
      <c r="M8"/>
    </row>
    <row r="9" spans="1:13" ht="17.25" customHeight="1">
      <c r="A9" s="14" t="s">
        <v>19</v>
      </c>
      <c r="B9" s="15">
        <v>1258</v>
      </c>
      <c r="C9" s="15">
        <v>2117</v>
      </c>
      <c r="D9" s="15">
        <v>4830</v>
      </c>
      <c r="E9" s="15">
        <v>3959</v>
      </c>
      <c r="F9" s="15">
        <v>4535</v>
      </c>
      <c r="G9" s="15">
        <v>2355</v>
      </c>
      <c r="H9" s="15">
        <v>916</v>
      </c>
      <c r="I9" s="15">
        <v>1464</v>
      </c>
      <c r="J9" s="15">
        <v>1055</v>
      </c>
      <c r="K9" s="15">
        <v>3038</v>
      </c>
      <c r="L9" s="13">
        <f>SUM(B9:K9)</f>
        <v>25527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22647</v>
      </c>
      <c r="C11" s="15">
        <v>32556</v>
      </c>
      <c r="D11" s="15">
        <v>80788</v>
      </c>
      <c r="E11" s="15">
        <v>72560</v>
      </c>
      <c r="F11" s="15">
        <v>79980</v>
      </c>
      <c r="G11" s="15">
        <v>40662</v>
      </c>
      <c r="H11" s="15">
        <v>16439</v>
      </c>
      <c r="I11" s="15">
        <v>36531</v>
      </c>
      <c r="J11" s="15">
        <v>27053</v>
      </c>
      <c r="K11" s="15">
        <v>62919</v>
      </c>
      <c r="L11" s="13">
        <f>SUM(B11:K11)</f>
        <v>472135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2.460963476368906</v>
      </c>
      <c r="C15" s="22">
        <v>2.169593021005191</v>
      </c>
      <c r="D15" s="22">
        <v>1.883182861378564</v>
      </c>
      <c r="E15" s="22">
        <v>2.069149191212745</v>
      </c>
      <c r="F15" s="22">
        <v>1.670049040781038</v>
      </c>
      <c r="G15" s="22">
        <v>2.479814838652948</v>
      </c>
      <c r="H15" s="22">
        <v>1.872043318553583</v>
      </c>
      <c r="I15" s="22">
        <v>1.936720633084053</v>
      </c>
      <c r="J15" s="22">
        <v>2.427904485995206</v>
      </c>
      <c r="K15" s="22">
        <v>1.927908968659757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342284.01999999996</v>
      </c>
      <c r="C17" s="25">
        <f aca="true" t="shared" si="2" ref="C17:L17">C18+C19+C20+C21+C22</f>
        <v>239427.97</v>
      </c>
      <c r="D17" s="25">
        <f t="shared" si="2"/>
        <v>616561.7</v>
      </c>
      <c r="E17" s="25">
        <f t="shared" si="2"/>
        <v>608585.57</v>
      </c>
      <c r="F17" s="25">
        <f t="shared" si="2"/>
        <v>490857.82999999996</v>
      </c>
      <c r="G17" s="25">
        <f t="shared" si="2"/>
        <v>406061.21</v>
      </c>
      <c r="H17" s="25">
        <f t="shared" si="2"/>
        <v>139610.4</v>
      </c>
      <c r="I17" s="25">
        <f t="shared" si="2"/>
        <v>248171.58000000002</v>
      </c>
      <c r="J17" s="25">
        <f t="shared" si="2"/>
        <v>258944.59</v>
      </c>
      <c r="K17" s="25">
        <f t="shared" si="2"/>
        <v>388885.57</v>
      </c>
      <c r="L17" s="25">
        <f t="shared" si="2"/>
        <v>3739390.4399999995</v>
      </c>
      <c r="M17"/>
    </row>
    <row r="18" spans="1:13" ht="17.25" customHeight="1">
      <c r="A18" s="26" t="s">
        <v>25</v>
      </c>
      <c r="B18" s="33">
        <f aca="true" t="shared" si="3" ref="B18:K18">ROUND(B13*B7,2)</f>
        <v>137610.11</v>
      </c>
      <c r="C18" s="33">
        <f t="shared" si="3"/>
        <v>107541.78</v>
      </c>
      <c r="D18" s="33">
        <f t="shared" si="3"/>
        <v>316255.77</v>
      </c>
      <c r="E18" s="33">
        <f t="shared" si="3"/>
        <v>285844.38</v>
      </c>
      <c r="F18" s="33">
        <f t="shared" si="3"/>
        <v>279474.2</v>
      </c>
      <c r="G18" s="33">
        <f t="shared" si="3"/>
        <v>156310.87</v>
      </c>
      <c r="H18" s="33">
        <f t="shared" si="3"/>
        <v>69486.48</v>
      </c>
      <c r="I18" s="33">
        <f t="shared" si="3"/>
        <v>126344.77</v>
      </c>
      <c r="J18" s="33">
        <f t="shared" si="3"/>
        <v>100637.88</v>
      </c>
      <c r="K18" s="33">
        <f t="shared" si="3"/>
        <v>192812.1</v>
      </c>
      <c r="L18" s="33">
        <f>SUM(B18:K18)</f>
        <v>1772318.3399999999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201043.34</v>
      </c>
      <c r="C19" s="33">
        <f t="shared" si="4"/>
        <v>125780.12</v>
      </c>
      <c r="D19" s="33">
        <f t="shared" si="4"/>
        <v>279311.68</v>
      </c>
      <c r="E19" s="33">
        <f t="shared" si="4"/>
        <v>305610.29</v>
      </c>
      <c r="F19" s="33">
        <f t="shared" si="4"/>
        <v>187261.42</v>
      </c>
      <c r="G19" s="33">
        <f t="shared" si="4"/>
        <v>231311.14</v>
      </c>
      <c r="H19" s="33">
        <f t="shared" si="4"/>
        <v>60595.22</v>
      </c>
      <c r="I19" s="33">
        <f t="shared" si="4"/>
        <v>118349.75</v>
      </c>
      <c r="J19" s="33">
        <f t="shared" si="4"/>
        <v>143701.28</v>
      </c>
      <c r="K19" s="33">
        <f t="shared" si="4"/>
        <v>178912.08</v>
      </c>
      <c r="L19" s="33">
        <f>SUM(B19:K19)</f>
        <v>1831876.3199999998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-85021.12</v>
      </c>
      <c r="C25" s="33">
        <f t="shared" si="5"/>
        <v>-9314.8</v>
      </c>
      <c r="D25" s="33">
        <f t="shared" si="5"/>
        <v>-21252</v>
      </c>
      <c r="E25" s="33">
        <f t="shared" si="5"/>
        <v>-21863.949999999975</v>
      </c>
      <c r="F25" s="33">
        <f t="shared" si="5"/>
        <v>-19954</v>
      </c>
      <c r="G25" s="33">
        <f t="shared" si="5"/>
        <v>-10362</v>
      </c>
      <c r="H25" s="33">
        <f t="shared" si="5"/>
        <v>-11668.65</v>
      </c>
      <c r="I25" s="33">
        <f t="shared" si="5"/>
        <v>-13264.78</v>
      </c>
      <c r="J25" s="33">
        <f t="shared" si="5"/>
        <v>-4642</v>
      </c>
      <c r="K25" s="33">
        <f t="shared" si="5"/>
        <v>-13367.2</v>
      </c>
      <c r="L25" s="33">
        <f aca="true" t="shared" si="6" ref="L25:L31">SUM(B25:K25)</f>
        <v>-210710.49999999997</v>
      </c>
      <c r="M25"/>
    </row>
    <row r="26" spans="1:13" ht="18.75" customHeight="1">
      <c r="A26" s="27" t="s">
        <v>31</v>
      </c>
      <c r="B26" s="33">
        <f>B27+B28+B29+B30</f>
        <v>-5535.2</v>
      </c>
      <c r="C26" s="33">
        <f aca="true" t="shared" si="7" ref="C26:K26">C27+C28+C29+C30</f>
        <v>-9314.8</v>
      </c>
      <c r="D26" s="33">
        <f t="shared" si="7"/>
        <v>-21252</v>
      </c>
      <c r="E26" s="33">
        <f t="shared" si="7"/>
        <v>-17419.6</v>
      </c>
      <c r="F26" s="33">
        <f t="shared" si="7"/>
        <v>-19954</v>
      </c>
      <c r="G26" s="33">
        <f t="shared" si="7"/>
        <v>-10362</v>
      </c>
      <c r="H26" s="33">
        <f t="shared" si="7"/>
        <v>-4030.4</v>
      </c>
      <c r="I26" s="33">
        <f t="shared" si="7"/>
        <v>-13264.78</v>
      </c>
      <c r="J26" s="33">
        <f t="shared" si="7"/>
        <v>-4642</v>
      </c>
      <c r="K26" s="33">
        <f t="shared" si="7"/>
        <v>-13367.2</v>
      </c>
      <c r="L26" s="33">
        <f t="shared" si="6"/>
        <v>-119141.98</v>
      </c>
      <c r="M26"/>
    </row>
    <row r="27" spans="1:13" s="36" customFormat="1" ht="18.75" customHeight="1">
      <c r="A27" s="34" t="s">
        <v>60</v>
      </c>
      <c r="B27" s="33">
        <f>-ROUND((B9)*$E$3,2)</f>
        <v>-5535.2</v>
      </c>
      <c r="C27" s="33">
        <f aca="true" t="shared" si="8" ref="C27:K27">-ROUND((C9)*$E$3,2)</f>
        <v>-9314.8</v>
      </c>
      <c r="D27" s="33">
        <f t="shared" si="8"/>
        <v>-21252</v>
      </c>
      <c r="E27" s="33">
        <f t="shared" si="8"/>
        <v>-17419.6</v>
      </c>
      <c r="F27" s="33">
        <f t="shared" si="8"/>
        <v>-19954</v>
      </c>
      <c r="G27" s="33">
        <f t="shared" si="8"/>
        <v>-10362</v>
      </c>
      <c r="H27" s="33">
        <f t="shared" si="8"/>
        <v>-4030.4</v>
      </c>
      <c r="I27" s="33">
        <f t="shared" si="8"/>
        <v>-6441.6</v>
      </c>
      <c r="J27" s="33">
        <f t="shared" si="8"/>
        <v>-4642</v>
      </c>
      <c r="K27" s="33">
        <f t="shared" si="8"/>
        <v>-13367.2</v>
      </c>
      <c r="L27" s="33">
        <f t="shared" si="6"/>
        <v>-112318.8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-28.16</v>
      </c>
      <c r="J29" s="17">
        <v>0</v>
      </c>
      <c r="K29" s="17">
        <v>0</v>
      </c>
      <c r="L29" s="33">
        <f t="shared" si="6"/>
        <v>-28.16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-6795.02</v>
      </c>
      <c r="J30" s="17">
        <v>0</v>
      </c>
      <c r="K30" s="17">
        <v>0</v>
      </c>
      <c r="L30" s="33">
        <f t="shared" si="6"/>
        <v>-6795.02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480000</v>
      </c>
      <c r="F40" s="33">
        <v>590000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1420000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-480000</v>
      </c>
      <c r="F41" s="33">
        <v>-590000</v>
      </c>
      <c r="G41" s="33">
        <v>-350000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-1420000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257262.89999999997</v>
      </c>
      <c r="C46" s="41">
        <f t="shared" si="11"/>
        <v>230113.17</v>
      </c>
      <c r="D46" s="41">
        <f t="shared" si="11"/>
        <v>595309.7</v>
      </c>
      <c r="E46" s="41">
        <f t="shared" si="11"/>
        <v>586721.62</v>
      </c>
      <c r="F46" s="41">
        <f t="shared" si="11"/>
        <v>470903.82999999996</v>
      </c>
      <c r="G46" s="41">
        <f t="shared" si="11"/>
        <v>395699.21</v>
      </c>
      <c r="H46" s="41">
        <f t="shared" si="11"/>
        <v>127941.75</v>
      </c>
      <c r="I46" s="41">
        <f t="shared" si="11"/>
        <v>234906.80000000002</v>
      </c>
      <c r="J46" s="41">
        <f t="shared" si="11"/>
        <v>254302.59</v>
      </c>
      <c r="K46" s="41">
        <f t="shared" si="11"/>
        <v>375518.37</v>
      </c>
      <c r="L46" s="42">
        <f>SUM(B46:K46)</f>
        <v>3528679.94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257262.9</v>
      </c>
      <c r="C52" s="41">
        <f aca="true" t="shared" si="12" ref="C52:J52">SUM(C53:C64)</f>
        <v>230113.15999999997</v>
      </c>
      <c r="D52" s="41">
        <f t="shared" si="12"/>
        <v>595309.69</v>
      </c>
      <c r="E52" s="41">
        <f t="shared" si="12"/>
        <v>586721.6</v>
      </c>
      <c r="F52" s="41">
        <f t="shared" si="12"/>
        <v>470903.83</v>
      </c>
      <c r="G52" s="41">
        <f t="shared" si="12"/>
        <v>395699.22</v>
      </c>
      <c r="H52" s="41">
        <f t="shared" si="12"/>
        <v>127941.76</v>
      </c>
      <c r="I52" s="41">
        <f t="shared" si="12"/>
        <v>234906.81</v>
      </c>
      <c r="J52" s="41">
        <f t="shared" si="12"/>
        <v>254302.59</v>
      </c>
      <c r="K52" s="41">
        <f>SUM(K53:K66)</f>
        <v>375518.36</v>
      </c>
      <c r="L52" s="47">
        <f>SUM(B52:K52)</f>
        <v>3528679.92</v>
      </c>
      <c r="M52" s="40"/>
    </row>
    <row r="53" spans="1:13" ht="18.75" customHeight="1">
      <c r="A53" s="48" t="s">
        <v>52</v>
      </c>
      <c r="B53" s="49">
        <v>257262.9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257262.9</v>
      </c>
      <c r="M53" s="40"/>
    </row>
    <row r="54" spans="1:12" ht="18.75" customHeight="1">
      <c r="A54" s="48" t="s">
        <v>63</v>
      </c>
      <c r="B54" s="17">
        <v>0</v>
      </c>
      <c r="C54" s="49">
        <v>201418.05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201418.05</v>
      </c>
    </row>
    <row r="55" spans="1:12" ht="18.75" customHeight="1">
      <c r="A55" s="48" t="s">
        <v>64</v>
      </c>
      <c r="B55" s="17">
        <v>0</v>
      </c>
      <c r="C55" s="49">
        <v>28695.11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28695.11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595309.69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595309.69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586721.6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586721.6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470903.83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470903.83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395699.22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395699.22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127941.76</v>
      </c>
      <c r="I60" s="17">
        <v>0</v>
      </c>
      <c r="J60" s="17">
        <v>0</v>
      </c>
      <c r="K60" s="17">
        <v>0</v>
      </c>
      <c r="L60" s="47">
        <f t="shared" si="13"/>
        <v>127941.76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234906.81</v>
      </c>
      <c r="J61" s="17">
        <v>0</v>
      </c>
      <c r="K61" s="17">
        <v>0</v>
      </c>
      <c r="L61" s="47">
        <f t="shared" si="13"/>
        <v>234906.81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254302.59</v>
      </c>
      <c r="K62" s="17">
        <v>0</v>
      </c>
      <c r="L62" s="47">
        <f t="shared" si="13"/>
        <v>254302.59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197973.28</v>
      </c>
      <c r="L63" s="47">
        <f t="shared" si="13"/>
        <v>197973.28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177545.08</v>
      </c>
      <c r="L64" s="47">
        <f t="shared" si="13"/>
        <v>177545.08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2020-04-01T20:30:16Z</dcterms:modified>
  <cp:category/>
  <cp:version/>
  <cp:contentType/>
  <cp:contentStatus/>
</cp:coreProperties>
</file>