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<sst xmlns="http://schemas.openxmlformats.org/spreadsheetml/2006/main" count="77" uniqueCount="76">
  <si>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</si>
  <si>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</si>
  <si>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</si>
  <si>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</si>
  <si>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</si>
  <si>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</si>
  <si>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</si>
  <si>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</si>
  <si>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</si>
  <si>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</si>
  <si>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</si>
  <si>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</si>
  <si>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</si>
  <si>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</si>
  <si>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</si>
  <si>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</si>
  <si>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</si>
  <si>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</si>
  <si>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</si>
  <si>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</si>
  <si>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</si>
  <si>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</si>
  <si>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</si>
  <si>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</si>
  <si>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</si>
  <si>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</si>
  <si>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</si>
  <si>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</si>
  <si>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</si>
  <si>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</si>
  <si>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</si>
  <si>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</si>
  <si>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</si>
  <si>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</si>
  <si>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</si>
  <si>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</si>
  <si>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</si>
  <si>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</si>
  <si>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</si>
  <si>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</si>
  <si>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</si>
  <si>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</si>
  <si>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</si>
  <si>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</si>
  <si>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</si>
  <si>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</si>
  <si>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</si>
  <si>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</si>
  <si>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</si>
  <si>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</si>
  <si>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</si>
  <si>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</si>
  <si>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</si>
  <si>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</si>
  <si>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</si>
  <si>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</si>
  <si>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</si>
  <si>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</si>
  <si>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</si>
  <si>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</si>
  <si>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</si>
  <si>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</si>
  <si>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</si>
  <si>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</si>
  <si>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</si>
  <si>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</si>
  <si>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</si>
  <si>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</si>
  <si>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</si>
  <si>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</si>
  <si>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</si>
  <si>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</si>
  <si>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</si>
  <si>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</si>
  <si>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</si>
  <si>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29/03/20 - VENCIMENTO 03/04/20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</si>
</sst>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B12" sqref="B12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7437</v>
      </c>
      <c r="C7" s="10">
        <f>C8+C11</f>
        <v>11391</v>
      </c>
      <c r="D7" s="10">
        <f aca="true" t="shared" si="0" ref="D7:K7">D8+D11</f>
        <v>21296</v>
      </c>
      <c r="E7" s="10">
        <f t="shared" si="0"/>
        <v>26247</v>
      </c>
      <c r="F7" s="10">
        <f t="shared" si="0"/>
        <v>38747</v>
      </c>
      <c r="G7" s="10">
        <f t="shared" si="0"/>
        <v>13535</v>
      </c>
      <c r="H7" s="10">
        <f t="shared" si="0"/>
        <v>6500</v>
      </c>
      <c r="I7" s="10">
        <f t="shared" si="0"/>
        <v>15141</v>
      </c>
      <c r="J7" s="10">
        <f t="shared" si="0"/>
        <v>9705</v>
      </c>
      <c r="K7" s="10">
        <f t="shared" si="0"/>
        <v>26472</v>
      </c>
      <c r="L7" s="10">
        <f>SUM(B7:K7)</f>
        <v>176471</v>
      </c>
      <c r="M7" s="11"/>
    </row>
    <row r="8" spans="1:13" ht="17.25" customHeight="1">
      <c r="A8" s="12" t="s">
        <v>18</v>
      </c>
      <c r="B8" s="13">
        <f>B9+B10</f>
        <v>495</v>
      </c>
      <c r="C8" s="13">
        <f aca="true" t="shared" si="1" ref="C8:K8">C9+C10</f>
        <v>901</v>
      </c>
      <c r="D8" s="13">
        <f t="shared" si="1"/>
        <v>1601</v>
      </c>
      <c r="E8" s="13">
        <f t="shared" si="1"/>
        <v>1664</v>
      </c>
      <c r="F8" s="13">
        <f t="shared" si="1"/>
        <v>2694</v>
      </c>
      <c r="G8" s="13">
        <f t="shared" si="1"/>
        <v>879</v>
      </c>
      <c r="H8" s="13">
        <f t="shared" si="1"/>
        <v>364</v>
      </c>
      <c r="I8" s="13">
        <f t="shared" si="1"/>
        <v>679</v>
      </c>
      <c r="J8" s="13">
        <f t="shared" si="1"/>
        <v>371</v>
      </c>
      <c r="K8" s="13">
        <f t="shared" si="1"/>
        <v>1257</v>
      </c>
      <c r="L8" s="13">
        <f>SUM(B8:K8)</f>
        <v>10905</v>
      </c>
      <c r="M8"/>
    </row>
    <row r="9" spans="1:13" ht="17.25" customHeight="1">
      <c r="A9" s="14" t="s">
        <v>19</v>
      </c>
      <c r="B9" s="15">
        <v>495</v>
      </c>
      <c r="C9" s="15">
        <v>901</v>
      </c>
      <c r="D9" s="15">
        <v>1601</v>
      </c>
      <c r="E9" s="15">
        <v>1664</v>
      </c>
      <c r="F9" s="15">
        <v>2694</v>
      </c>
      <c r="G9" s="15">
        <v>879</v>
      </c>
      <c r="H9" s="15">
        <v>363</v>
      </c>
      <c r="I9" s="15">
        <v>679</v>
      </c>
      <c r="J9" s="15">
        <v>371</v>
      </c>
      <c r="K9" s="15">
        <v>1257</v>
      </c>
      <c r="L9" s="13">
        <f>SUM(B9:K9)</f>
        <v>10904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6942</v>
      </c>
      <c r="C11" s="15">
        <v>10490</v>
      </c>
      <c r="D11" s="15">
        <v>19695</v>
      </c>
      <c r="E11" s="15">
        <v>24583</v>
      </c>
      <c r="F11" s="15">
        <v>36053</v>
      </c>
      <c r="G11" s="15">
        <v>12656</v>
      </c>
      <c r="H11" s="15">
        <v>6136</v>
      </c>
      <c r="I11" s="15">
        <v>14462</v>
      </c>
      <c r="J11" s="15">
        <v>9334</v>
      </c>
      <c r="K11" s="15">
        <v>25215</v>
      </c>
      <c r="L11" s="13">
        <f>SUM(B11:K11)</f>
        <v>165566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2.476108539251053</v>
      </c>
      <c r="C15" s="22">
        <v>2.245711347793156</v>
      </c>
      <c r="D15" s="22">
        <v>2.139848264055669</v>
      </c>
      <c r="E15" s="22">
        <v>2.22747441878158</v>
      </c>
      <c r="F15" s="22">
        <v>1.631541643026316</v>
      </c>
      <c r="G15" s="22">
        <v>2.516332164639049</v>
      </c>
      <c r="H15" s="22">
        <v>2.066295870959741</v>
      </c>
      <c r="I15" s="22">
        <v>1.970039317963048</v>
      </c>
      <c r="J15" s="22">
        <v>2.435426695277492</v>
      </c>
      <c r="K15" s="22">
        <v>1.921335856194326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109631.79000000001</v>
      </c>
      <c r="C17" s="25">
        <f aca="true" t="shared" si="2" ref="C17:L17">C18+C19+C20+C21+C22</f>
        <v>85447.79000000001</v>
      </c>
      <c r="D17" s="25">
        <f t="shared" si="2"/>
        <v>189321.48</v>
      </c>
      <c r="E17" s="25">
        <f t="shared" si="2"/>
        <v>235530.96</v>
      </c>
      <c r="F17" s="25">
        <f t="shared" si="2"/>
        <v>233169.31999999998</v>
      </c>
      <c r="G17" s="25">
        <f t="shared" si="2"/>
        <v>142197.78</v>
      </c>
      <c r="H17" s="25">
        <f t="shared" si="2"/>
        <v>63300.740000000005</v>
      </c>
      <c r="I17" s="25">
        <f t="shared" si="2"/>
        <v>102665.33</v>
      </c>
      <c r="J17" s="25">
        <f t="shared" si="2"/>
        <v>99231.1</v>
      </c>
      <c r="K17" s="25">
        <f t="shared" si="2"/>
        <v>165845.12</v>
      </c>
      <c r="L17" s="25">
        <f t="shared" si="2"/>
        <v>1426341.41</v>
      </c>
      <c r="M17"/>
    </row>
    <row r="18" spans="1:13" ht="17.25" customHeight="1">
      <c r="A18" s="26" t="s">
        <v>25</v>
      </c>
      <c r="B18" s="33">
        <f aca="true" t="shared" si="3" ref="B18:K18">ROUND(B13*B7,2)</f>
        <v>42809.6</v>
      </c>
      <c r="C18" s="33">
        <f t="shared" si="3"/>
        <v>35330.33</v>
      </c>
      <c r="D18" s="33">
        <f t="shared" si="3"/>
        <v>78663.16</v>
      </c>
      <c r="E18" s="33">
        <f t="shared" si="3"/>
        <v>98048.29</v>
      </c>
      <c r="F18" s="33">
        <f t="shared" si="3"/>
        <v>128128.58</v>
      </c>
      <c r="G18" s="33">
        <f t="shared" si="3"/>
        <v>49182.13</v>
      </c>
      <c r="H18" s="33">
        <f t="shared" si="3"/>
        <v>26023.4</v>
      </c>
      <c r="I18" s="33">
        <f t="shared" si="3"/>
        <v>50348.37</v>
      </c>
      <c r="J18" s="33">
        <f t="shared" si="3"/>
        <v>34747.78</v>
      </c>
      <c r="K18" s="33">
        <f t="shared" si="3"/>
        <v>77385.6</v>
      </c>
      <c r="L18" s="33">
        <f>SUM(B18:K18)</f>
        <v>620667.24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63191.62</v>
      </c>
      <c r="C19" s="33">
        <f t="shared" si="4"/>
        <v>44011.39</v>
      </c>
      <c r="D19" s="33">
        <f t="shared" si="4"/>
        <v>89664.07</v>
      </c>
      <c r="E19" s="33">
        <f t="shared" si="4"/>
        <v>120351.77</v>
      </c>
      <c r="F19" s="33">
        <f t="shared" si="4"/>
        <v>80918.53</v>
      </c>
      <c r="G19" s="33">
        <f t="shared" si="4"/>
        <v>74576.45</v>
      </c>
      <c r="H19" s="33">
        <f t="shared" si="4"/>
        <v>27748.64</v>
      </c>
      <c r="I19" s="33">
        <f t="shared" si="4"/>
        <v>48839.9</v>
      </c>
      <c r="J19" s="33">
        <f t="shared" si="4"/>
        <v>49877.89</v>
      </c>
      <c r="K19" s="33">
        <f t="shared" si="4"/>
        <v>71298.13</v>
      </c>
      <c r="L19" s="33">
        <f>SUM(B19:K19)</f>
        <v>670478.39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-21663.92</v>
      </c>
      <c r="C25" s="33">
        <f t="shared" si="5"/>
        <v>-3964.4</v>
      </c>
      <c r="D25" s="33">
        <f t="shared" si="5"/>
        <v>-7044.4</v>
      </c>
      <c r="E25" s="33">
        <f t="shared" si="5"/>
        <v>-11765.95</v>
      </c>
      <c r="F25" s="33">
        <f t="shared" si="5"/>
        <v>-11853.6</v>
      </c>
      <c r="G25" s="33">
        <f t="shared" si="5"/>
        <v>-3867.6</v>
      </c>
      <c r="H25" s="33">
        <f t="shared" si="5"/>
        <v>-9235.45</v>
      </c>
      <c r="I25" s="33">
        <f t="shared" si="5"/>
        <v>-2987.6</v>
      </c>
      <c r="J25" s="33">
        <f t="shared" si="5"/>
        <v>-1632.4</v>
      </c>
      <c r="K25" s="33">
        <f t="shared" si="5"/>
        <v>-5530.8</v>
      </c>
      <c r="L25" s="33">
        <f aca="true" t="shared" si="6" ref="L25:L31">SUM(B25:K25)</f>
        <v>-79546.12</v>
      </c>
      <c r="M25"/>
    </row>
    <row r="26" spans="1:13" ht="18.75" customHeight="1">
      <c r="A26" s="27" t="s">
        <v>31</v>
      </c>
      <c r="B26" s="33">
        <f>B27+B28+B29+B30</f>
        <v>-2178</v>
      </c>
      <c r="C26" s="33">
        <f aca="true" t="shared" si="7" ref="C26:K26">C27+C28+C29+C30</f>
        <v>-3964.4</v>
      </c>
      <c r="D26" s="33">
        <f t="shared" si="7"/>
        <v>-7044.4</v>
      </c>
      <c r="E26" s="33">
        <f t="shared" si="7"/>
        <v>-7321.6</v>
      </c>
      <c r="F26" s="33">
        <f t="shared" si="7"/>
        <v>-11853.6</v>
      </c>
      <c r="G26" s="33">
        <f t="shared" si="7"/>
        <v>-3867.6</v>
      </c>
      <c r="H26" s="33">
        <f t="shared" si="7"/>
        <v>-1597.2</v>
      </c>
      <c r="I26" s="33">
        <f t="shared" si="7"/>
        <v>-2987.6</v>
      </c>
      <c r="J26" s="33">
        <f t="shared" si="7"/>
        <v>-1632.4</v>
      </c>
      <c r="K26" s="33">
        <f t="shared" si="7"/>
        <v>-5530.8</v>
      </c>
      <c r="L26" s="33">
        <f t="shared" si="6"/>
        <v>-47977.6</v>
      </c>
      <c r="M26"/>
    </row>
    <row r="27" spans="1:13" s="36" customFormat="1" ht="18.75" customHeight="1">
      <c r="A27" s="34" t="s">
        <v>60</v>
      </c>
      <c r="B27" s="33">
        <f>-ROUND((B9)*$E$3,2)</f>
        <v>-2178</v>
      </c>
      <c r="C27" s="33">
        <f aca="true" t="shared" si="8" ref="C27:K27">-ROUND((C9)*$E$3,2)</f>
        <v>-3964.4</v>
      </c>
      <c r="D27" s="33">
        <f t="shared" si="8"/>
        <v>-7044.4</v>
      </c>
      <c r="E27" s="33">
        <f t="shared" si="8"/>
        <v>-7321.6</v>
      </c>
      <c r="F27" s="33">
        <f t="shared" si="8"/>
        <v>-11853.6</v>
      </c>
      <c r="G27" s="33">
        <f t="shared" si="8"/>
        <v>-3867.6</v>
      </c>
      <c r="H27" s="33">
        <f t="shared" si="8"/>
        <v>-1597.2</v>
      </c>
      <c r="I27" s="33">
        <f t="shared" si="8"/>
        <v>-2987.6</v>
      </c>
      <c r="J27" s="33">
        <f t="shared" si="8"/>
        <v>-1632.4</v>
      </c>
      <c r="K27" s="33">
        <f t="shared" si="8"/>
        <v>-5530.8</v>
      </c>
      <c r="L27" s="33">
        <f t="shared" si="6"/>
        <v>-47977.6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87967.87000000001</v>
      </c>
      <c r="C46" s="41">
        <f t="shared" si="11"/>
        <v>81483.39000000001</v>
      </c>
      <c r="D46" s="41">
        <f t="shared" si="11"/>
        <v>182277.08000000002</v>
      </c>
      <c r="E46" s="41">
        <f>IF(E17+E25+E38+E47&lt;0,0,E17+E25+E47)</f>
        <v>174566.9899999999</v>
      </c>
      <c r="F46" s="41">
        <f>IF(F17+F25+F38+F47&lt;0,0,F17+F25+F47)</f>
        <v>0</v>
      </c>
      <c r="G46" s="41">
        <f t="shared" si="11"/>
        <v>138330.18</v>
      </c>
      <c r="H46" s="41">
        <f t="shared" si="11"/>
        <v>54065.29000000001</v>
      </c>
      <c r="I46" s="41">
        <f t="shared" si="11"/>
        <v>99677.73</v>
      </c>
      <c r="J46" s="41">
        <f t="shared" si="11"/>
        <v>97598.70000000001</v>
      </c>
      <c r="K46" s="41">
        <f t="shared" si="11"/>
        <v>160314.32</v>
      </c>
      <c r="L46" s="42">
        <f>SUM(B46:K46)</f>
        <v>1076281.55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42">
        <v>-49198.02000000008</v>
      </c>
      <c r="F47" s="42">
        <v>-260284.8000000001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-309482.8200000002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IF(E17+E25+E38+E47&gt;0,0,E17+E25+E47)</f>
        <v>0</v>
      </c>
      <c r="F48" s="33">
        <f>IF(F17+F25+F38+F47&gt;0,0,F17+F25+F47)</f>
        <v>-38969.08000000013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42">
        <f>SUM(C48:K48)</f>
        <v>-38969.08000000013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87967.87</v>
      </c>
      <c r="C52" s="41">
        <f aca="true" t="shared" si="12" ref="C52:J52">SUM(C53:C64)</f>
        <v>81483.38</v>
      </c>
      <c r="D52" s="41">
        <f t="shared" si="12"/>
        <v>182277.09</v>
      </c>
      <c r="E52" s="41">
        <f t="shared" si="12"/>
        <v>174566.99</v>
      </c>
      <c r="F52" s="41">
        <f t="shared" si="12"/>
        <v>0</v>
      </c>
      <c r="G52" s="41">
        <f t="shared" si="12"/>
        <v>138330.17</v>
      </c>
      <c r="H52" s="41">
        <f t="shared" si="12"/>
        <v>54065.29</v>
      </c>
      <c r="I52" s="41">
        <f t="shared" si="12"/>
        <v>99677.72</v>
      </c>
      <c r="J52" s="41">
        <f t="shared" si="12"/>
        <v>97598.71</v>
      </c>
      <c r="K52" s="41">
        <f>SUM(K53:K66)</f>
        <v>160314.31</v>
      </c>
      <c r="L52" s="47">
        <f>SUM(B52:K52)</f>
        <v>1076281.53</v>
      </c>
      <c r="M52" s="40"/>
    </row>
    <row r="53" spans="1:13" ht="18.75" customHeight="1">
      <c r="A53" s="48" t="s">
        <v>52</v>
      </c>
      <c r="B53" s="49">
        <v>87967.87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87967.87</v>
      </c>
      <c r="M53" s="40"/>
    </row>
    <row r="54" spans="1:12" ht="18.75" customHeight="1">
      <c r="A54" s="48" t="s">
        <v>63</v>
      </c>
      <c r="B54" s="17">
        <v>0</v>
      </c>
      <c r="C54" s="49">
        <v>71069.8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71069.8</v>
      </c>
    </row>
    <row r="55" spans="1:12" ht="18.75" customHeight="1">
      <c r="A55" s="48" t="s">
        <v>64</v>
      </c>
      <c r="B55" s="17">
        <v>0</v>
      </c>
      <c r="C55" s="49">
        <v>10413.58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10413.58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182277.09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182277.09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174566.99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174566.99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0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138330.17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138330.17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54065.29</v>
      </c>
      <c r="I60" s="17">
        <v>0</v>
      </c>
      <c r="J60" s="17">
        <v>0</v>
      </c>
      <c r="K60" s="17">
        <v>0</v>
      </c>
      <c r="L60" s="47">
        <f t="shared" si="13"/>
        <v>54065.29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99677.72</v>
      </c>
      <c r="J61" s="17">
        <v>0</v>
      </c>
      <c r="K61" s="17">
        <v>0</v>
      </c>
      <c r="L61" s="47">
        <f t="shared" si="13"/>
        <v>99677.72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97598.71</v>
      </c>
      <c r="K62" s="17">
        <v>0</v>
      </c>
      <c r="L62" s="47">
        <f t="shared" si="13"/>
        <v>97598.71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72926.98</v>
      </c>
      <c r="L63" s="47">
        <f t="shared" si="13"/>
        <v>72926.98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87387.33</v>
      </c>
      <c r="L64" s="47">
        <f t="shared" si="13"/>
        <v>87387.33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2020-04-03T14:04:03Z</dcterms:modified>
  <cp:category/>
  <cp:version/>
  <cp:contentType/>
  <cp:contentStatus/>
</cp:coreProperties>
</file>