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<sst xmlns="http://schemas.openxmlformats.org/spreadsheetml/2006/main" count="77" uniqueCount="76">
  <si>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</si>
  <si>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</si>
  <si>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</si>
  <si>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</si>
  <si>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</si>
  <si>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</si>
  <si>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</si>
  <si>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</si>
  <si>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</si>
  <si>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</si>
  <si>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</si>
  <si>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</si>
  <si>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</si>
  <si>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</si>
  <si>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</si>
  <si>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</si>
  <si>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</si>
  <si>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</si>
  <si>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</si>
  <si>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</si>
  <si>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</si>
  <si>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</si>
  <si>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</si>
  <si>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</si>
  <si>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</si>
  <si>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</si>
  <si>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</si>
  <si>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</si>
  <si>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</si>
  <si>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</si>
  <si>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</si>
  <si>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</si>
  <si>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</si>
  <si>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</si>
  <si>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</si>
  <si>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</si>
  <si>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</si>
  <si>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</si>
  <si>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</si>
  <si>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</si>
  <si>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</si>
  <si>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</si>
  <si>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</si>
  <si>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</si>
  <si>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</si>
  <si>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</si>
  <si>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</si>
  <si>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</si>
  <si>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</si>
  <si>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</si>
  <si>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</si>
  <si>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</si>
  <si>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</si>
  <si>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</si>
  <si>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</si>
  <si>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</si>
  <si>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</si>
  <si>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</si>
  <si>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</si>
  <si>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</si>
  <si>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</si>
  <si>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</si>
  <si>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</si>
  <si>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</si>
  <si>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</si>
  <si>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</si>
  <si>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</si>
  <si>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</si>
  <si>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</si>
  <si>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</si>
  <si>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</si>
  <si>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</si>
  <si>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</si>
  <si>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</si>
  <si>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</si>
  <si>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30/03/20 - VENCIMENTO 06/04/20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</si>
</sst>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23114</v>
      </c>
      <c r="C7" s="10">
        <f>C8+C11</f>
        <v>36130</v>
      </c>
      <c r="D7" s="10">
        <f aca="true" t="shared" si="0" ref="D7:K7">D8+D11</f>
        <v>89011</v>
      </c>
      <c r="E7" s="10">
        <f t="shared" si="0"/>
        <v>87107</v>
      </c>
      <c r="F7" s="10">
        <f t="shared" si="0"/>
        <v>92005</v>
      </c>
      <c r="G7" s="10">
        <f t="shared" si="0"/>
        <v>44504</v>
      </c>
      <c r="H7" s="10">
        <f t="shared" si="0"/>
        <v>19590</v>
      </c>
      <c r="I7" s="10">
        <f t="shared" si="0"/>
        <v>36998</v>
      </c>
      <c r="J7" s="10">
        <f t="shared" si="0"/>
        <v>29127</v>
      </c>
      <c r="K7" s="10">
        <f t="shared" si="0"/>
        <v>69179</v>
      </c>
      <c r="L7" s="10">
        <f>SUM(B7:K7)</f>
        <v>526765</v>
      </c>
      <c r="M7" s="11"/>
    </row>
    <row r="8" spans="1:13" ht="17.25" customHeight="1">
      <c r="A8" s="12" t="s">
        <v>18</v>
      </c>
      <c r="B8" s="13">
        <f>B9+B10</f>
        <v>1259</v>
      </c>
      <c r="C8" s="13">
        <f aca="true" t="shared" si="1" ref="C8:K8">C9+C10</f>
        <v>2403</v>
      </c>
      <c r="D8" s="13">
        <f t="shared" si="1"/>
        <v>5473</v>
      </c>
      <c r="E8" s="13">
        <f t="shared" si="1"/>
        <v>4904</v>
      </c>
      <c r="F8" s="13">
        <f t="shared" si="1"/>
        <v>5357</v>
      </c>
      <c r="G8" s="13">
        <f t="shared" si="1"/>
        <v>2660</v>
      </c>
      <c r="H8" s="13">
        <f t="shared" si="1"/>
        <v>1043</v>
      </c>
      <c r="I8" s="13">
        <f t="shared" si="1"/>
        <v>1608</v>
      </c>
      <c r="J8" s="13">
        <f t="shared" si="1"/>
        <v>1219</v>
      </c>
      <c r="K8" s="13">
        <f t="shared" si="1"/>
        <v>3337</v>
      </c>
      <c r="L8" s="13">
        <f>SUM(B8:K8)</f>
        <v>29263</v>
      </c>
      <c r="M8"/>
    </row>
    <row r="9" spans="1:13" ht="17.25" customHeight="1">
      <c r="A9" s="14" t="s">
        <v>19</v>
      </c>
      <c r="B9" s="15">
        <v>1258</v>
      </c>
      <c r="C9" s="15">
        <v>2403</v>
      </c>
      <c r="D9" s="15">
        <v>5473</v>
      </c>
      <c r="E9" s="15">
        <v>4904</v>
      </c>
      <c r="F9" s="15">
        <v>5357</v>
      </c>
      <c r="G9" s="15">
        <v>2660</v>
      </c>
      <c r="H9" s="15">
        <v>1043</v>
      </c>
      <c r="I9" s="15">
        <v>1608</v>
      </c>
      <c r="J9" s="15">
        <v>1219</v>
      </c>
      <c r="K9" s="15">
        <v>3337</v>
      </c>
      <c r="L9" s="13">
        <f>SUM(B9:K9)</f>
        <v>29262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21855</v>
      </c>
      <c r="C11" s="15">
        <v>33727</v>
      </c>
      <c r="D11" s="15">
        <v>83538</v>
      </c>
      <c r="E11" s="15">
        <v>82203</v>
      </c>
      <c r="F11" s="15">
        <v>86648</v>
      </c>
      <c r="G11" s="15">
        <v>41844</v>
      </c>
      <c r="H11" s="15">
        <v>18547</v>
      </c>
      <c r="I11" s="15">
        <v>35390</v>
      </c>
      <c r="J11" s="15">
        <v>27908</v>
      </c>
      <c r="K11" s="15">
        <v>65842</v>
      </c>
      <c r="L11" s="13">
        <f>SUM(B11:K11)</f>
        <v>497502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1.53209122830324</v>
      </c>
      <c r="C15" s="22">
        <v>1.544093023945407</v>
      </c>
      <c r="D15" s="22">
        <v>1.566453444416443</v>
      </c>
      <c r="E15" s="22">
        <v>1.63938484584012</v>
      </c>
      <c r="F15" s="22">
        <v>1.224486654474701</v>
      </c>
      <c r="G15" s="22">
        <v>2.044906238775187</v>
      </c>
      <c r="H15" s="22">
        <v>1.611452118677645</v>
      </c>
      <c r="I15" s="22">
        <v>1.481702325132018</v>
      </c>
      <c r="J15" s="22">
        <v>1.553360325827487</v>
      </c>
      <c r="K15" s="22">
        <v>1.475810644207774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207477.02</v>
      </c>
      <c r="C17" s="25">
        <f aca="true" t="shared" si="2" ref="C17:L17">C18+C19+C20+C21+C22</f>
        <v>179138.38</v>
      </c>
      <c r="D17" s="25">
        <f t="shared" si="2"/>
        <v>536026.65</v>
      </c>
      <c r="E17" s="25">
        <f t="shared" si="2"/>
        <v>550581.66</v>
      </c>
      <c r="F17" s="25">
        <f t="shared" si="2"/>
        <v>396662.63999999996</v>
      </c>
      <c r="G17" s="25">
        <f t="shared" si="2"/>
        <v>349129.54</v>
      </c>
      <c r="H17" s="25">
        <f t="shared" si="2"/>
        <v>135915.72999999998</v>
      </c>
      <c r="I17" s="25">
        <f t="shared" si="2"/>
        <v>185770.08</v>
      </c>
      <c r="J17" s="25">
        <f t="shared" si="2"/>
        <v>176599.65</v>
      </c>
      <c r="K17" s="25">
        <f t="shared" si="2"/>
        <v>315616.01</v>
      </c>
      <c r="L17" s="25">
        <f t="shared" si="2"/>
        <v>3032917.36</v>
      </c>
      <c r="M17"/>
    </row>
    <row r="18" spans="1:13" ht="17.25" customHeight="1">
      <c r="A18" s="26" t="s">
        <v>25</v>
      </c>
      <c r="B18" s="33">
        <f aca="true" t="shared" si="3" ref="B18:K18">ROUND(B13*B7,2)</f>
        <v>133051.12</v>
      </c>
      <c r="C18" s="33">
        <f t="shared" si="3"/>
        <v>112060.81</v>
      </c>
      <c r="D18" s="33">
        <f t="shared" si="3"/>
        <v>328788.83</v>
      </c>
      <c r="E18" s="33">
        <f t="shared" si="3"/>
        <v>325396.91</v>
      </c>
      <c r="F18" s="33">
        <f t="shared" si="3"/>
        <v>304242.13</v>
      </c>
      <c r="G18" s="33">
        <f t="shared" si="3"/>
        <v>161714.18</v>
      </c>
      <c r="H18" s="33">
        <f t="shared" si="3"/>
        <v>78430.52</v>
      </c>
      <c r="I18" s="33">
        <f t="shared" si="3"/>
        <v>123029.45</v>
      </c>
      <c r="J18" s="33">
        <f t="shared" si="3"/>
        <v>104286.31</v>
      </c>
      <c r="K18" s="33">
        <f t="shared" si="3"/>
        <v>202230.97</v>
      </c>
      <c r="L18" s="33">
        <f>SUM(B18:K18)</f>
        <v>1873231.2299999997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70795.33</v>
      </c>
      <c r="C19" s="33">
        <f t="shared" si="4"/>
        <v>60971.5</v>
      </c>
      <c r="D19" s="33">
        <f t="shared" si="4"/>
        <v>186243.57</v>
      </c>
      <c r="E19" s="33">
        <f t="shared" si="4"/>
        <v>208053.85</v>
      </c>
      <c r="F19" s="33">
        <f t="shared" si="4"/>
        <v>68298.3</v>
      </c>
      <c r="G19" s="33">
        <f t="shared" si="4"/>
        <v>168976.16</v>
      </c>
      <c r="H19" s="33">
        <f t="shared" si="4"/>
        <v>47956.51</v>
      </c>
      <c r="I19" s="33">
        <f t="shared" si="4"/>
        <v>59263.57</v>
      </c>
      <c r="J19" s="33">
        <f t="shared" si="4"/>
        <v>57707.91</v>
      </c>
      <c r="K19" s="33">
        <f t="shared" si="4"/>
        <v>96223.65</v>
      </c>
      <c r="L19" s="33">
        <f>SUM(B19:K19)</f>
        <v>1024490.3500000001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-85021.12</v>
      </c>
      <c r="C25" s="33">
        <f t="shared" si="5"/>
        <v>-10573.2</v>
      </c>
      <c r="D25" s="33">
        <f t="shared" si="5"/>
        <v>-24081.2</v>
      </c>
      <c r="E25" s="33">
        <f t="shared" si="5"/>
        <v>-26021.949999999975</v>
      </c>
      <c r="F25" s="33">
        <f t="shared" si="5"/>
        <v>-23570.8</v>
      </c>
      <c r="G25" s="33">
        <f t="shared" si="5"/>
        <v>-11704</v>
      </c>
      <c r="H25" s="33">
        <f t="shared" si="5"/>
        <v>-12227.45</v>
      </c>
      <c r="I25" s="33">
        <f t="shared" si="5"/>
        <v>-14257.880000000001</v>
      </c>
      <c r="J25" s="33">
        <f t="shared" si="5"/>
        <v>-5363.6</v>
      </c>
      <c r="K25" s="33">
        <f t="shared" si="5"/>
        <v>-14682.8</v>
      </c>
      <c r="L25" s="33">
        <f aca="true" t="shared" si="6" ref="L25:L31">SUM(B25:K25)</f>
        <v>-227503.99999999997</v>
      </c>
      <c r="M25"/>
    </row>
    <row r="26" spans="1:13" ht="18.75" customHeight="1">
      <c r="A26" s="27" t="s">
        <v>31</v>
      </c>
      <c r="B26" s="33">
        <f>B27+B28+B29+B30</f>
        <v>-5535.2</v>
      </c>
      <c r="C26" s="33">
        <f aca="true" t="shared" si="7" ref="C26:K26">C27+C28+C29+C30</f>
        <v>-10573.2</v>
      </c>
      <c r="D26" s="33">
        <f t="shared" si="7"/>
        <v>-24081.2</v>
      </c>
      <c r="E26" s="33">
        <f t="shared" si="7"/>
        <v>-21577.6</v>
      </c>
      <c r="F26" s="33">
        <f t="shared" si="7"/>
        <v>-23570.8</v>
      </c>
      <c r="G26" s="33">
        <f t="shared" si="7"/>
        <v>-11704</v>
      </c>
      <c r="H26" s="33">
        <f t="shared" si="7"/>
        <v>-4589.2</v>
      </c>
      <c r="I26" s="33">
        <f t="shared" si="7"/>
        <v>-14257.880000000001</v>
      </c>
      <c r="J26" s="33">
        <f t="shared" si="7"/>
        <v>-5363.6</v>
      </c>
      <c r="K26" s="33">
        <f t="shared" si="7"/>
        <v>-14682.8</v>
      </c>
      <c r="L26" s="33">
        <f t="shared" si="6"/>
        <v>-135935.48</v>
      </c>
      <c r="M26"/>
    </row>
    <row r="27" spans="1:13" s="36" customFormat="1" ht="18.75" customHeight="1">
      <c r="A27" s="34" t="s">
        <v>60</v>
      </c>
      <c r="B27" s="33">
        <f>-ROUND((B9)*$E$3,2)</f>
        <v>-5535.2</v>
      </c>
      <c r="C27" s="33">
        <f aca="true" t="shared" si="8" ref="C27:K27">-ROUND((C9)*$E$3,2)</f>
        <v>-10573.2</v>
      </c>
      <c r="D27" s="33">
        <f t="shared" si="8"/>
        <v>-24081.2</v>
      </c>
      <c r="E27" s="33">
        <f t="shared" si="8"/>
        <v>-21577.6</v>
      </c>
      <c r="F27" s="33">
        <f t="shared" si="8"/>
        <v>-23570.8</v>
      </c>
      <c r="G27" s="33">
        <f t="shared" si="8"/>
        <v>-11704</v>
      </c>
      <c r="H27" s="33">
        <f t="shared" si="8"/>
        <v>-4589.2</v>
      </c>
      <c r="I27" s="33">
        <f t="shared" si="8"/>
        <v>-7075.2</v>
      </c>
      <c r="J27" s="33">
        <f t="shared" si="8"/>
        <v>-5363.6</v>
      </c>
      <c r="K27" s="33">
        <f t="shared" si="8"/>
        <v>-14682.8</v>
      </c>
      <c r="L27" s="33">
        <f t="shared" si="6"/>
        <v>-128752.8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-7182.68</v>
      </c>
      <c r="J30" s="17">
        <v>0</v>
      </c>
      <c r="K30" s="17">
        <v>0</v>
      </c>
      <c r="L30" s="33">
        <f t="shared" si="6"/>
        <v>-7182.68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480000</v>
      </c>
      <c r="F40" s="33">
        <v>590000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1420000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-480000</v>
      </c>
      <c r="F41" s="33">
        <v>-590000</v>
      </c>
      <c r="G41" s="33">
        <v>-350000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-1420000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122455.9</v>
      </c>
      <c r="C46" s="41">
        <f aca="true" t="shared" si="11" ref="C46:K46">IF(C17+C25+C38+C47&lt;0,0,C17+C25+C47)</f>
        <v>168565.18</v>
      </c>
      <c r="D46" s="41">
        <f t="shared" si="11"/>
        <v>511945.45</v>
      </c>
      <c r="E46" s="41">
        <f t="shared" si="11"/>
        <v>524559.7100000001</v>
      </c>
      <c r="F46" s="41">
        <f t="shared" si="11"/>
        <v>334122.75999999995</v>
      </c>
      <c r="G46" s="41">
        <f t="shared" si="11"/>
        <v>337425.54</v>
      </c>
      <c r="H46" s="41">
        <f t="shared" si="11"/>
        <v>123688.27999999998</v>
      </c>
      <c r="I46" s="41">
        <f t="shared" si="11"/>
        <v>171512.19999999998</v>
      </c>
      <c r="J46" s="41">
        <f t="shared" si="11"/>
        <v>171236.05</v>
      </c>
      <c r="K46" s="41">
        <f t="shared" si="11"/>
        <v>300933.21</v>
      </c>
      <c r="L46" s="42">
        <f>SUM(B46:K46)</f>
        <v>2766444.2800000003</v>
      </c>
      <c r="M46" s="56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33">
        <v>-38969.08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-38969.08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122455.9</v>
      </c>
      <c r="C52" s="41">
        <f aca="true" t="shared" si="13" ref="C52:J52">SUM(C53:C64)</f>
        <v>168565.19</v>
      </c>
      <c r="D52" s="41">
        <f t="shared" si="13"/>
        <v>511945.45</v>
      </c>
      <c r="E52" s="41">
        <f t="shared" si="13"/>
        <v>524559.72</v>
      </c>
      <c r="F52" s="41">
        <f t="shared" si="13"/>
        <v>334122.75</v>
      </c>
      <c r="G52" s="41">
        <f t="shared" si="13"/>
        <v>337425.55</v>
      </c>
      <c r="H52" s="41">
        <f t="shared" si="13"/>
        <v>123688.29</v>
      </c>
      <c r="I52" s="41">
        <f t="shared" si="13"/>
        <v>171512.2</v>
      </c>
      <c r="J52" s="41">
        <f t="shared" si="13"/>
        <v>171236.05</v>
      </c>
      <c r="K52" s="41">
        <f>SUM(K53:K66)</f>
        <v>300933.20999999996</v>
      </c>
      <c r="L52" s="46">
        <f>SUM(B52:K52)</f>
        <v>2766444.31</v>
      </c>
      <c r="M52" s="40"/>
    </row>
    <row r="53" spans="1:13" ht="18.75" customHeight="1">
      <c r="A53" s="47" t="s">
        <v>52</v>
      </c>
      <c r="B53" s="48">
        <v>122455.9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122455.9</v>
      </c>
      <c r="M53" s="40"/>
    </row>
    <row r="54" spans="1:12" ht="18.75" customHeight="1">
      <c r="A54" s="47" t="s">
        <v>63</v>
      </c>
      <c r="B54" s="17">
        <v>0</v>
      </c>
      <c r="C54" s="48">
        <v>147157.41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147157.41</v>
      </c>
    </row>
    <row r="55" spans="1:12" ht="18.75" customHeight="1">
      <c r="A55" s="47" t="s">
        <v>64</v>
      </c>
      <c r="B55" s="17">
        <v>0</v>
      </c>
      <c r="C55" s="48">
        <v>21407.78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21407.78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511945.45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511945.45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524559.72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524559.72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334122.75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334122.75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337425.55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337425.55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123688.29</v>
      </c>
      <c r="I60" s="17">
        <v>0</v>
      </c>
      <c r="J60" s="17">
        <v>0</v>
      </c>
      <c r="K60" s="17">
        <v>0</v>
      </c>
      <c r="L60" s="46">
        <f t="shared" si="14"/>
        <v>123688.29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8">
        <v>171512.2</v>
      </c>
      <c r="J61" s="17">
        <v>0</v>
      </c>
      <c r="K61" s="17">
        <v>0</v>
      </c>
      <c r="L61" s="46">
        <f t="shared" si="14"/>
        <v>171512.2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171236.05</v>
      </c>
      <c r="K62" s="17">
        <v>0</v>
      </c>
      <c r="L62" s="46">
        <f t="shared" si="14"/>
        <v>171236.05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169184.65</v>
      </c>
      <c r="L63" s="46">
        <f t="shared" si="14"/>
        <v>169184.65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131748.56</v>
      </c>
      <c r="L64" s="46">
        <f t="shared" si="14"/>
        <v>131748.56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1">
        <f>SUM(B66:K66)</f>
        <v>0</v>
      </c>
    </row>
    <row r="67" spans="1:11" ht="18" customHeight="1">
      <c r="A67" s="52" t="s">
        <v>59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2020-04-03T21:31:24Z</dcterms:modified>
  <cp:category/>
  <cp:version/>
  <cp:contentType/>
  <cp:contentStatus/>
</cp:coreProperties>
</file>