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<sst xmlns="http://schemas.openxmlformats.org/spreadsheetml/2006/main" count="83" uniqueCount="82">
  <si>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</si>
  <si>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</si>
  <si>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</si>
  <si>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</si>
  <si>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</si>
  <si>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</si>
  <si>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</si>
  <si>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</si>
  <si>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</si>
  <si>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</si>
  <si>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</si>
  <si>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</si>
  <si>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</si>
  <si>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</si>
  <si>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</si>
  <si>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</si>
  <si>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</si>
  <si>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</si>
  <si>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</si>
  <si>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</si>
  <si>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</si>
  <si>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</si>
  <si>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</si>
  <si>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</si>
  <si>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</si>
  <si>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</si>
  <si>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</si>
  <si>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</si>
  <si>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</si>
  <si>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</si>
  <si>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</si>
  <si>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</si>
  <si>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</si>
  <si>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</si>
  <si>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</si>
  <si>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</si>
  <si>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</si>
  <si>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</si>
  <si>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</si>
  <si>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</si>
  <si>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</si>
  <si>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</si>
  <si>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</si>
  <si>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</si>
  <si>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</si>
  <si>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</si>
  <si>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</si>
  <si>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</si>
  <si>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</si>
  <si>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</si>
  <si>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</si>
  <si>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</si>
  <si>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</si>
  <si>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</si>
  <si>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</si>
  <si>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</si>
  <si>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</si>
  <si>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</si>
  <si>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</si>
  <si>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</si>
  <si>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</si>
  <si>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</si>
  <si>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</si>
  <si>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</si>
  <si>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</si>
  <si>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</si>
  <si>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</si>
  <si>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</si>
  <si>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</si>
  <si>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</si>
  <si>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</si>
  <si>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</si>
  <si>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</si>
  <si>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</si>
  <si>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</si>
  <si>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</si>
  <si>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</si>
  <si>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</si>
  <si>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</si>
  <si>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04/03/20 - VENCIMENTO 11/03/20</t>
  </si>
  <si>
    <t>5.3. Revisão de Remuneração pelo Transporte Coletivo ¹</t>
  </si>
  <si>
    <t>¹ Frota com idade superior aos limites dos editais.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</si>
</sst>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68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79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2"/>
      <c r="B3" s="55"/>
      <c r="C3" s="52"/>
      <c r="D3" s="52" t="s">
        <v>52</v>
      </c>
      <c r="E3" s="54">
        <v>4.4</v>
      </c>
      <c r="F3" s="54"/>
      <c r="G3" s="53"/>
      <c r="H3" s="53"/>
      <c r="I3" s="53"/>
      <c r="J3" s="53"/>
      <c r="K3" s="52"/>
    </row>
    <row r="4" spans="1:11" ht="15.75">
      <c r="A4" s="59" t="s">
        <v>51</v>
      </c>
      <c r="B4" s="60" t="s">
        <v>50</v>
      </c>
      <c r="C4" s="61"/>
      <c r="D4" s="61"/>
      <c r="E4" s="61"/>
      <c r="F4" s="61"/>
      <c r="G4" s="61"/>
      <c r="H4" s="61"/>
      <c r="I4" s="61"/>
      <c r="J4" s="61"/>
      <c r="K4" s="59" t="s">
        <v>49</v>
      </c>
    </row>
    <row r="5" spans="1:11" ht="43.5" customHeight="1">
      <c r="A5" s="59"/>
      <c r="B5" s="50" t="s">
        <v>72</v>
      </c>
      <c r="C5" s="50" t="s">
        <v>48</v>
      </c>
      <c r="D5" s="51" t="s">
        <v>73</v>
      </c>
      <c r="E5" s="51" t="s">
        <v>74</v>
      </c>
      <c r="F5" s="51" t="s">
        <v>75</v>
      </c>
      <c r="G5" s="50" t="s">
        <v>76</v>
      </c>
      <c r="H5" s="51" t="s">
        <v>73</v>
      </c>
      <c r="I5" s="50" t="s">
        <v>47</v>
      </c>
      <c r="J5" s="50" t="s">
        <v>77</v>
      </c>
      <c r="K5" s="59"/>
    </row>
    <row r="6" spans="1:11" ht="18.75" customHeight="1">
      <c r="A6" s="59"/>
      <c r="B6" s="49" t="s">
        <v>46</v>
      </c>
      <c r="C6" s="49" t="s">
        <v>45</v>
      </c>
      <c r="D6" s="49" t="s">
        <v>44</v>
      </c>
      <c r="E6" s="49" t="s">
        <v>43</v>
      </c>
      <c r="F6" s="49" t="s">
        <v>42</v>
      </c>
      <c r="G6" s="49" t="s">
        <v>41</v>
      </c>
      <c r="H6" s="49" t="s">
        <v>40</v>
      </c>
      <c r="I6" s="49" t="s">
        <v>39</v>
      </c>
      <c r="J6" s="49" t="s">
        <v>38</v>
      </c>
      <c r="K6" s="59"/>
    </row>
    <row r="7" spans="1:14" ht="16.5" customHeight="1">
      <c r="A7" s="13" t="s">
        <v>37</v>
      </c>
      <c r="B7" s="48">
        <f aca="true" t="shared" si="0" ref="B7:K7">B8+B11</f>
        <v>425737</v>
      </c>
      <c r="C7" s="48">
        <f t="shared" si="0"/>
        <v>349937</v>
      </c>
      <c r="D7" s="48">
        <f t="shared" si="0"/>
        <v>420673</v>
      </c>
      <c r="E7" s="48">
        <f t="shared" si="0"/>
        <v>269440</v>
      </c>
      <c r="F7" s="48">
        <f t="shared" si="0"/>
        <v>275929</v>
      </c>
      <c r="G7" s="48">
        <f t="shared" si="0"/>
        <v>297250</v>
      </c>
      <c r="H7" s="48">
        <f t="shared" si="0"/>
        <v>313675</v>
      </c>
      <c r="I7" s="48">
        <f t="shared" si="0"/>
        <v>495992</v>
      </c>
      <c r="J7" s="48">
        <f t="shared" si="0"/>
        <v>145462</v>
      </c>
      <c r="K7" s="48">
        <f t="shared" si="0"/>
        <v>2994095</v>
      </c>
      <c r="L7" s="47"/>
      <c r="M7"/>
      <c r="N7"/>
    </row>
    <row r="8" spans="1:14" ht="16.5" customHeight="1">
      <c r="A8" s="45" t="s">
        <v>36</v>
      </c>
      <c r="B8" s="46">
        <f aca="true" t="shared" si="1" ref="B8:J8">+B9+B10</f>
        <v>25444</v>
      </c>
      <c r="C8" s="46">
        <f t="shared" si="1"/>
        <v>22802</v>
      </c>
      <c r="D8" s="46">
        <f t="shared" si="1"/>
        <v>21874</v>
      </c>
      <c r="E8" s="46">
        <f t="shared" si="1"/>
        <v>16519</v>
      </c>
      <c r="F8" s="46">
        <f t="shared" si="1"/>
        <v>17064</v>
      </c>
      <c r="G8" s="46">
        <f t="shared" si="1"/>
        <v>10859</v>
      </c>
      <c r="H8" s="46">
        <f t="shared" si="1"/>
        <v>8581</v>
      </c>
      <c r="I8" s="46">
        <f t="shared" si="1"/>
        <v>28832</v>
      </c>
      <c r="J8" s="46">
        <f t="shared" si="1"/>
        <v>6001</v>
      </c>
      <c r="K8" s="39">
        <f>SUM(B8:J8)</f>
        <v>157976</v>
      </c>
      <c r="L8"/>
      <c r="M8"/>
      <c r="N8"/>
    </row>
    <row r="9" spans="1:14" ht="16.5" customHeight="1">
      <c r="A9" s="23" t="s">
        <v>35</v>
      </c>
      <c r="B9" s="46">
        <v>25421</v>
      </c>
      <c r="C9" s="46">
        <v>22793</v>
      </c>
      <c r="D9" s="46">
        <v>21845</v>
      </c>
      <c r="E9" s="46">
        <v>16476</v>
      </c>
      <c r="F9" s="46">
        <v>17048</v>
      </c>
      <c r="G9" s="46">
        <v>10853</v>
      </c>
      <c r="H9" s="46">
        <v>8581</v>
      </c>
      <c r="I9" s="46">
        <v>28748</v>
      </c>
      <c r="J9" s="46">
        <v>6001</v>
      </c>
      <c r="K9" s="39">
        <f>SUM(B9:J9)</f>
        <v>157766</v>
      </c>
      <c r="L9"/>
      <c r="M9"/>
      <c r="N9"/>
    </row>
    <row r="10" spans="1:14" ht="16.5" customHeight="1">
      <c r="A10" s="23" t="s">
        <v>34</v>
      </c>
      <c r="B10" s="46">
        <v>23</v>
      </c>
      <c r="C10" s="46">
        <v>9</v>
      </c>
      <c r="D10" s="46">
        <v>29</v>
      </c>
      <c r="E10" s="46">
        <v>43</v>
      </c>
      <c r="F10" s="46">
        <v>16</v>
      </c>
      <c r="G10" s="46">
        <v>6</v>
      </c>
      <c r="H10" s="46">
        <v>0</v>
      </c>
      <c r="I10" s="46">
        <v>84</v>
      </c>
      <c r="J10" s="46">
        <v>0</v>
      </c>
      <c r="K10" s="39">
        <f>SUM(B10:J10)</f>
        <v>210</v>
      </c>
      <c r="L10"/>
      <c r="M10"/>
      <c r="N10"/>
    </row>
    <row r="11" spans="1:14" ht="16.5" customHeight="1">
      <c r="A11" s="45" t="s">
        <v>33</v>
      </c>
      <c r="B11" s="44">
        <v>400293</v>
      </c>
      <c r="C11" s="44">
        <v>327135</v>
      </c>
      <c r="D11" s="44">
        <v>398799</v>
      </c>
      <c r="E11" s="44">
        <v>252921</v>
      </c>
      <c r="F11" s="44">
        <v>258865</v>
      </c>
      <c r="G11" s="44">
        <v>286391</v>
      </c>
      <c r="H11" s="44">
        <v>305094</v>
      </c>
      <c r="I11" s="44">
        <v>467160</v>
      </c>
      <c r="J11" s="44">
        <v>139461</v>
      </c>
      <c r="K11" s="39">
        <f>SUM(B11:J11)</f>
        <v>2836119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32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31</v>
      </c>
      <c r="B15" s="40">
        <v>1.016252834747131</v>
      </c>
      <c r="C15" s="40">
        <v>1.010391477314234</v>
      </c>
      <c r="D15" s="40">
        <v>0.996947898904039</v>
      </c>
      <c r="E15" s="40">
        <v>1.089841284272853</v>
      </c>
      <c r="F15" s="40">
        <v>1.001478656276257</v>
      </c>
      <c r="G15" s="40">
        <v>0.958142992663847</v>
      </c>
      <c r="H15" s="40">
        <v>1.031163191450706</v>
      </c>
      <c r="I15" s="40">
        <v>1.01943060679503</v>
      </c>
      <c r="J15" s="40">
        <v>1.036617662668757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30</v>
      </c>
      <c r="B17" s="37">
        <f aca="true" t="shared" si="2" ref="B17:J17">B18+B19+B20+B21+B22</f>
        <v>1509168.4400000002</v>
      </c>
      <c r="C17" s="37">
        <f t="shared" si="2"/>
        <v>1347511.71</v>
      </c>
      <c r="D17" s="37">
        <f t="shared" si="2"/>
        <v>1757887.45</v>
      </c>
      <c r="E17" s="37">
        <f t="shared" si="2"/>
        <v>1083786.33</v>
      </c>
      <c r="F17" s="37">
        <f t="shared" si="2"/>
        <v>1075761.99</v>
      </c>
      <c r="G17" s="37">
        <f t="shared" si="2"/>
        <v>1106851.74</v>
      </c>
      <c r="H17" s="37">
        <f t="shared" si="2"/>
        <v>1000181.52</v>
      </c>
      <c r="I17" s="37">
        <f t="shared" si="2"/>
        <v>1622466.8699999999</v>
      </c>
      <c r="J17" s="37">
        <f t="shared" si="2"/>
        <v>537761.17</v>
      </c>
      <c r="K17" s="37">
        <f aca="true" t="shared" si="3" ref="K17:K22">SUM(B17:J17)</f>
        <v>11041377.22</v>
      </c>
      <c r="L17"/>
      <c r="M17"/>
      <c r="N17"/>
    </row>
    <row r="18" spans="1:14" ht="16.5" customHeight="1">
      <c r="A18" s="36" t="s">
        <v>29</v>
      </c>
      <c r="B18" s="31">
        <f aca="true" t="shared" si="4" ref="B18:J18">ROUND(B13*B7,2)</f>
        <v>1447846.39</v>
      </c>
      <c r="C18" s="31">
        <f t="shared" si="4"/>
        <v>1306349.81</v>
      </c>
      <c r="D18" s="31">
        <f t="shared" si="4"/>
        <v>1739609.06</v>
      </c>
      <c r="E18" s="31">
        <f t="shared" si="4"/>
        <v>970037.89</v>
      </c>
      <c r="F18" s="31">
        <f t="shared" si="4"/>
        <v>1050544.48</v>
      </c>
      <c r="G18" s="31">
        <f t="shared" si="4"/>
        <v>1144263.88</v>
      </c>
      <c r="H18" s="31">
        <f t="shared" si="4"/>
        <v>962543.11</v>
      </c>
      <c r="I18" s="31">
        <f t="shared" si="4"/>
        <v>1536384.82</v>
      </c>
      <c r="J18" s="31">
        <f t="shared" si="4"/>
        <v>510498.89</v>
      </c>
      <c r="K18" s="31">
        <f t="shared" si="3"/>
        <v>10668078.33</v>
      </c>
      <c r="L18"/>
      <c r="M18"/>
      <c r="N18"/>
    </row>
    <row r="19" spans="1:14" ht="16.5" customHeight="1">
      <c r="A19" s="18" t="s">
        <v>28</v>
      </c>
      <c r="B19" s="31">
        <f aca="true" t="shared" si="5" ref="B19:J19">IF(B15&lt;&gt;0,ROUND((B15-1)*B18,2),0)</f>
        <v>23531.61</v>
      </c>
      <c r="C19" s="31">
        <f t="shared" si="5"/>
        <v>13574.9</v>
      </c>
      <c r="D19" s="31">
        <f t="shared" si="5"/>
        <v>-5309.46</v>
      </c>
      <c r="E19" s="31">
        <f t="shared" si="5"/>
        <v>87149.45</v>
      </c>
      <c r="F19" s="31">
        <f t="shared" si="5"/>
        <v>1553.39</v>
      </c>
      <c r="G19" s="31">
        <f t="shared" si="5"/>
        <v>-47895.46</v>
      </c>
      <c r="H19" s="31">
        <f t="shared" si="5"/>
        <v>29995.92</v>
      </c>
      <c r="I19" s="31">
        <f t="shared" si="5"/>
        <v>29852.89</v>
      </c>
      <c r="J19" s="31">
        <f t="shared" si="5"/>
        <v>18693.28</v>
      </c>
      <c r="K19" s="31">
        <f t="shared" si="3"/>
        <v>151146.52</v>
      </c>
      <c r="L19"/>
      <c r="M19"/>
      <c r="N19"/>
    </row>
    <row r="20" spans="1:14" ht="16.5" customHeight="1">
      <c r="A20" s="18" t="s">
        <v>27</v>
      </c>
      <c r="B20" s="31">
        <v>36466.58</v>
      </c>
      <c r="C20" s="31">
        <v>27587</v>
      </c>
      <c r="D20" s="31">
        <v>24059.46</v>
      </c>
      <c r="E20" s="31">
        <v>25275.13</v>
      </c>
      <c r="F20" s="31">
        <v>22340.26</v>
      </c>
      <c r="G20" s="31">
        <v>15782.71</v>
      </c>
      <c r="H20" s="31">
        <v>21303.84</v>
      </c>
      <c r="I20" s="31">
        <v>56229.16</v>
      </c>
      <c r="J20" s="31">
        <v>11398.68</v>
      </c>
      <c r="K20" s="31">
        <f t="shared" si="3"/>
        <v>240442.82</v>
      </c>
      <c r="L20"/>
      <c r="M20"/>
      <c r="N20"/>
    </row>
    <row r="21" spans="1:14" ht="16.5" customHeight="1">
      <c r="A21" s="18" t="s">
        <v>26</v>
      </c>
      <c r="B21" s="31">
        <v>1323.86</v>
      </c>
      <c r="C21" s="35">
        <v>0</v>
      </c>
      <c r="D21" s="35">
        <v>0</v>
      </c>
      <c r="E21" s="31">
        <v>1323.86</v>
      </c>
      <c r="F21" s="31">
        <v>1323.86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25</v>
      </c>
      <c r="B22" s="35">
        <v>0</v>
      </c>
      <c r="C22" s="35">
        <v>0</v>
      </c>
      <c r="D22" s="31">
        <v>-471.61</v>
      </c>
      <c r="E22" s="31">
        <v>0</v>
      </c>
      <c r="F22" s="35">
        <v>0</v>
      </c>
      <c r="G22" s="31">
        <v>-5299.39</v>
      </c>
      <c r="H22" s="31">
        <v>-13661.35</v>
      </c>
      <c r="I22" s="35">
        <v>0</v>
      </c>
      <c r="J22" s="31">
        <v>-2829.68</v>
      </c>
      <c r="K22" s="31">
        <f t="shared" si="3"/>
        <v>-22262.03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24</v>
      </c>
      <c r="B25" s="31">
        <f aca="true" t="shared" si="6" ref="B25:J25">+B26+B31+B43</f>
        <v>-164151.74</v>
      </c>
      <c r="C25" s="31">
        <f t="shared" si="6"/>
        <v>-109883.12</v>
      </c>
      <c r="D25" s="31">
        <f t="shared" si="6"/>
        <v>-129009.04000000007</v>
      </c>
      <c r="E25" s="31">
        <f t="shared" si="6"/>
        <v>-185237.2</v>
      </c>
      <c r="F25" s="31">
        <f t="shared" si="6"/>
        <v>38340.47</v>
      </c>
      <c r="G25" s="31">
        <f t="shared" si="6"/>
        <v>-148272.27</v>
      </c>
      <c r="H25" s="31">
        <f t="shared" si="6"/>
        <v>-62800.869999999995</v>
      </c>
      <c r="I25" s="31">
        <f t="shared" si="6"/>
        <v>-165574.59999999998</v>
      </c>
      <c r="J25" s="31">
        <f t="shared" si="6"/>
        <v>-43680.02</v>
      </c>
      <c r="K25" s="31">
        <f aca="true" t="shared" si="7" ref="K25:K33">SUM(B25:J25)</f>
        <v>-970268.3900000001</v>
      </c>
      <c r="L25"/>
      <c r="M25"/>
      <c r="N25"/>
    </row>
    <row r="26" spans="1:14" ht="16.5" customHeight="1">
      <c r="A26" s="18" t="s">
        <v>23</v>
      </c>
      <c r="B26" s="31">
        <f aca="true" t="shared" si="8" ref="B26:J26">B27+B28+B29+B30</f>
        <v>-164151.74</v>
      </c>
      <c r="C26" s="31">
        <f t="shared" si="8"/>
        <v>-109883.12</v>
      </c>
      <c r="D26" s="31">
        <f t="shared" si="8"/>
        <v>-110983.73000000001</v>
      </c>
      <c r="E26" s="31">
        <f t="shared" si="8"/>
        <v>-185237.2</v>
      </c>
      <c r="F26" s="31">
        <f t="shared" si="8"/>
        <v>-75011.2</v>
      </c>
      <c r="G26" s="31">
        <f t="shared" si="8"/>
        <v>-148272.27</v>
      </c>
      <c r="H26" s="31">
        <f t="shared" si="8"/>
        <v>-62800.869999999995</v>
      </c>
      <c r="I26" s="31">
        <f t="shared" si="8"/>
        <v>-165574.59999999998</v>
      </c>
      <c r="J26" s="31">
        <f t="shared" si="8"/>
        <v>-38461.78</v>
      </c>
      <c r="K26" s="31">
        <f t="shared" si="7"/>
        <v>-1060376.51</v>
      </c>
      <c r="L26"/>
      <c r="M26"/>
      <c r="N26"/>
    </row>
    <row r="27" spans="1:14" s="24" customFormat="1" ht="16.5" customHeight="1">
      <c r="A27" s="30" t="s">
        <v>69</v>
      </c>
      <c r="B27" s="31">
        <f>-ROUND((B9)*$E$3,2)</f>
        <v>-111852.4</v>
      </c>
      <c r="C27" s="31">
        <f aca="true" t="shared" si="9" ref="C27:J27">-ROUND((C9)*$E$3,2)</f>
        <v>-100289.2</v>
      </c>
      <c r="D27" s="31">
        <f t="shared" si="9"/>
        <v>-96118</v>
      </c>
      <c r="E27" s="31">
        <f t="shared" si="9"/>
        <v>-72494.4</v>
      </c>
      <c r="F27" s="31">
        <f t="shared" si="9"/>
        <v>-75011.2</v>
      </c>
      <c r="G27" s="31">
        <f t="shared" si="9"/>
        <v>-47753.2</v>
      </c>
      <c r="H27" s="31">
        <f t="shared" si="9"/>
        <v>-37756.4</v>
      </c>
      <c r="I27" s="31">
        <f t="shared" si="9"/>
        <v>-126491.2</v>
      </c>
      <c r="J27" s="31">
        <f t="shared" si="9"/>
        <v>-26404.4</v>
      </c>
      <c r="K27" s="31">
        <f t="shared" si="7"/>
        <v>-694170.4</v>
      </c>
      <c r="L27" s="29"/>
      <c r="M27"/>
      <c r="N27"/>
    </row>
    <row r="28" spans="1:14" ht="16.5" customHeight="1">
      <c r="A28" s="26" t="s">
        <v>22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21</v>
      </c>
      <c r="B29" s="31">
        <v>-7730.8</v>
      </c>
      <c r="C29" s="31">
        <v>-2987.6</v>
      </c>
      <c r="D29" s="31">
        <v>-2063.6</v>
      </c>
      <c r="E29" s="31">
        <v>-5112.8</v>
      </c>
      <c r="F29" s="27">
        <v>0</v>
      </c>
      <c r="G29" s="31">
        <v>-3295.6</v>
      </c>
      <c r="H29" s="31">
        <v>-910.1</v>
      </c>
      <c r="I29" s="31">
        <v>-1420.26</v>
      </c>
      <c r="J29" s="31">
        <v>-438.16</v>
      </c>
      <c r="K29" s="31">
        <f t="shared" si="7"/>
        <v>-23958.919999999995</v>
      </c>
      <c r="L29"/>
      <c r="M29"/>
      <c r="N29"/>
    </row>
    <row r="30" spans="1:14" ht="16.5" customHeight="1">
      <c r="A30" s="26" t="s">
        <v>20</v>
      </c>
      <c r="B30" s="31">
        <v>-44568.54</v>
      </c>
      <c r="C30" s="31">
        <v>-6606.32</v>
      </c>
      <c r="D30" s="31">
        <v>-12802.13</v>
      </c>
      <c r="E30" s="31">
        <v>-107630</v>
      </c>
      <c r="F30" s="27">
        <v>0</v>
      </c>
      <c r="G30" s="31">
        <v>-97223.47</v>
      </c>
      <c r="H30" s="31">
        <v>-24134.37</v>
      </c>
      <c r="I30" s="31">
        <v>-37663.14</v>
      </c>
      <c r="J30" s="31">
        <v>-11619.22</v>
      </c>
      <c r="K30" s="31">
        <f t="shared" si="7"/>
        <v>-342247.18999999994</v>
      </c>
      <c r="L30"/>
      <c r="M30"/>
      <c r="N30"/>
    </row>
    <row r="31" spans="1:14" s="24" customFormat="1" ht="16.5" customHeight="1">
      <c r="A31" s="18" t="s">
        <v>19</v>
      </c>
      <c r="B31" s="28">
        <f aca="true" t="shared" si="10" ref="B31:J31">SUM(B32:B41)</f>
        <v>0</v>
      </c>
      <c r="C31" s="28">
        <f t="shared" si="10"/>
        <v>0</v>
      </c>
      <c r="D31" s="28">
        <f t="shared" si="10"/>
        <v>-18025.310000000056</v>
      </c>
      <c r="E31" s="28">
        <f t="shared" si="10"/>
        <v>0</v>
      </c>
      <c r="F31" s="28">
        <f t="shared" si="10"/>
        <v>0</v>
      </c>
      <c r="G31" s="28">
        <f t="shared" si="10"/>
        <v>0</v>
      </c>
      <c r="H31" s="28">
        <f t="shared" si="10"/>
        <v>0</v>
      </c>
      <c r="I31" s="28">
        <f t="shared" si="10"/>
        <v>0</v>
      </c>
      <c r="J31" s="28">
        <f t="shared" si="10"/>
        <v>-5218.24</v>
      </c>
      <c r="K31" s="31">
        <f t="shared" si="7"/>
        <v>-23243.550000000054</v>
      </c>
      <c r="L31"/>
      <c r="M31"/>
      <c r="N31"/>
    </row>
    <row r="32" spans="1:14" ht="16.5" customHeight="1">
      <c r="A32" s="26" t="s">
        <v>18</v>
      </c>
      <c r="B32" s="17">
        <v>0</v>
      </c>
      <c r="C32" s="17">
        <v>0</v>
      </c>
      <c r="D32" s="28">
        <v>-18025.31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-5218.24</v>
      </c>
      <c r="K32" s="31">
        <f t="shared" si="7"/>
        <v>-23243.550000000003</v>
      </c>
      <c r="L32"/>
      <c r="M32"/>
      <c r="N32"/>
    </row>
    <row r="33" spans="1:14" ht="16.5" customHeight="1">
      <c r="A33" s="26" t="s">
        <v>17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31">
        <f t="shared" si="7"/>
        <v>0</v>
      </c>
      <c r="L33"/>
      <c r="M33"/>
      <c r="N33"/>
    </row>
    <row r="34" spans="1:14" ht="16.5" customHeight="1">
      <c r="A34" s="26" t="s">
        <v>16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15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14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13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11</v>
      </c>
      <c r="B39" s="17">
        <v>0</v>
      </c>
      <c r="C39" s="17">
        <v>0</v>
      </c>
      <c r="D39" s="31">
        <v>1000000</v>
      </c>
      <c r="E39" s="31">
        <v>700000</v>
      </c>
      <c r="F39" s="17">
        <v>0</v>
      </c>
      <c r="G39" s="31">
        <v>760000</v>
      </c>
      <c r="H39" s="31">
        <v>650000</v>
      </c>
      <c r="I39" s="17">
        <v>0</v>
      </c>
      <c r="J39" s="17">
        <v>0</v>
      </c>
      <c r="K39" s="31">
        <f>SUM(B39:J39)</f>
        <v>3110000</v>
      </c>
      <c r="L39" s="25"/>
      <c r="M39"/>
      <c r="N39"/>
    </row>
    <row r="40" spans="1:14" s="24" customFormat="1" ht="16.5" customHeight="1">
      <c r="A40" s="26" t="s">
        <v>10</v>
      </c>
      <c r="B40" s="17">
        <v>0</v>
      </c>
      <c r="C40" s="17">
        <v>0</v>
      </c>
      <c r="D40" s="31">
        <v>-1000000</v>
      </c>
      <c r="E40" s="31">
        <v>-700000</v>
      </c>
      <c r="F40" s="17">
        <v>0</v>
      </c>
      <c r="G40" s="31">
        <v>-760000</v>
      </c>
      <c r="H40" s="31">
        <v>-650000</v>
      </c>
      <c r="I40" s="17">
        <v>0</v>
      </c>
      <c r="J40" s="17">
        <v>0</v>
      </c>
      <c r="K40" s="31">
        <f>SUM(B40:J40)</f>
        <v>-3110000</v>
      </c>
      <c r="L40" s="25"/>
      <c r="M40"/>
      <c r="N40"/>
    </row>
    <row r="41" spans="1:14" s="24" customFormat="1" ht="16.5" customHeight="1">
      <c r="A41" s="26" t="s">
        <v>9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80</v>
      </c>
      <c r="B43" s="17">
        <v>0</v>
      </c>
      <c r="C43" s="17">
        <v>0</v>
      </c>
      <c r="D43" s="17">
        <v>0</v>
      </c>
      <c r="E43" s="17">
        <v>0</v>
      </c>
      <c r="F43" s="31">
        <v>113351.67</v>
      </c>
      <c r="G43" s="17">
        <v>0</v>
      </c>
      <c r="H43" s="17">
        <v>0</v>
      </c>
      <c r="I43" s="17">
        <v>0</v>
      </c>
      <c r="J43" s="17">
        <v>0</v>
      </c>
      <c r="K43" s="31">
        <f>SUM(B43:J43)</f>
        <v>113351.67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1345016.7000000002</v>
      </c>
      <c r="C45" s="10">
        <f t="shared" si="11"/>
        <v>1237628.5899999999</v>
      </c>
      <c r="D45" s="10">
        <f t="shared" si="11"/>
        <v>1628878.41</v>
      </c>
      <c r="E45" s="10">
        <f t="shared" si="11"/>
        <v>898549.1300000001</v>
      </c>
      <c r="F45" s="10">
        <f t="shared" si="11"/>
        <v>1114102.46</v>
      </c>
      <c r="G45" s="10">
        <f t="shared" si="11"/>
        <v>958579.47</v>
      </c>
      <c r="H45" s="10">
        <f t="shared" si="11"/>
        <v>937380.65</v>
      </c>
      <c r="I45" s="10">
        <f t="shared" si="11"/>
        <v>1456892.27</v>
      </c>
      <c r="J45" s="10">
        <f t="shared" si="11"/>
        <v>494081.15</v>
      </c>
      <c r="K45" s="21">
        <f>SUM(B45:J45)</f>
        <v>10071108.83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1345016.7000000002</v>
      </c>
      <c r="C51" s="10">
        <f t="shared" si="12"/>
        <v>1237628.6</v>
      </c>
      <c r="D51" s="10">
        <f t="shared" si="12"/>
        <v>1628878.41</v>
      </c>
      <c r="E51" s="10">
        <f t="shared" si="12"/>
        <v>898549.13</v>
      </c>
      <c r="F51" s="10">
        <f t="shared" si="12"/>
        <v>1114102.46</v>
      </c>
      <c r="G51" s="10">
        <f t="shared" si="12"/>
        <v>958579.46</v>
      </c>
      <c r="H51" s="10">
        <f t="shared" si="12"/>
        <v>937380.65</v>
      </c>
      <c r="I51" s="10">
        <f>SUM(I52:I64)</f>
        <v>1456892.26</v>
      </c>
      <c r="J51" s="10">
        <f t="shared" si="12"/>
        <v>494081.14</v>
      </c>
      <c r="K51" s="5">
        <f>SUM(K52:K64)</f>
        <v>10071108.81</v>
      </c>
      <c r="L51" s="9"/>
    </row>
    <row r="52" spans="1:11" ht="16.5" customHeight="1">
      <c r="A52" s="7" t="s">
        <v>70</v>
      </c>
      <c r="B52" s="8">
        <v>1174872.09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1174872.09</v>
      </c>
    </row>
    <row r="53" spans="1:11" ht="16.5" customHeight="1">
      <c r="A53" s="7" t="s">
        <v>71</v>
      </c>
      <c r="B53" s="8">
        <v>170144.61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170144.61</v>
      </c>
    </row>
    <row r="54" spans="1:11" ht="16.5" customHeight="1">
      <c r="A54" s="7" t="s">
        <v>4</v>
      </c>
      <c r="B54" s="6">
        <v>0</v>
      </c>
      <c r="C54" s="8">
        <v>1237628.6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1237628.6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1628878.41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1628878.41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898549.13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898549.13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1114102.46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1114102.46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958579.46</v>
      </c>
      <c r="H58" s="6">
        <v>0</v>
      </c>
      <c r="I58" s="6">
        <v>0</v>
      </c>
      <c r="J58" s="6">
        <v>0</v>
      </c>
      <c r="K58" s="5">
        <f t="shared" si="13"/>
        <v>958579.46</v>
      </c>
    </row>
    <row r="59" spans="1:11" ht="16.5" customHeight="1">
      <c r="A59" s="7" t="s">
        <v>63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937380.65</v>
      </c>
      <c r="I59" s="6">
        <v>0</v>
      </c>
      <c r="J59" s="6">
        <v>0</v>
      </c>
      <c r="K59" s="5">
        <f t="shared" si="13"/>
        <v>937380.65</v>
      </c>
    </row>
    <row r="60" spans="1:11" ht="16.5" customHeight="1">
      <c r="A60" s="7" t="s">
        <v>64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65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553181.99</v>
      </c>
      <c r="J61" s="6">
        <v>0</v>
      </c>
      <c r="K61" s="5">
        <f t="shared" si="13"/>
        <v>553181.99</v>
      </c>
    </row>
    <row r="62" spans="1:11" ht="16.5" customHeight="1">
      <c r="A62" s="7" t="s">
        <v>66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903710.27</v>
      </c>
      <c r="J62" s="6">
        <v>0</v>
      </c>
      <c r="K62" s="5">
        <f t="shared" si="13"/>
        <v>903710.27</v>
      </c>
    </row>
    <row r="63" spans="1:11" ht="16.5" customHeight="1">
      <c r="A63" s="7" t="s">
        <v>67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494081.14</v>
      </c>
      <c r="K63" s="5">
        <f t="shared" si="13"/>
        <v>494081.14</v>
      </c>
    </row>
    <row r="64" spans="1:11" ht="18" customHeight="1">
      <c r="A64" s="4" t="s">
        <v>78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>
      <c r="A65" s="62" t="s">
        <v>81</v>
      </c>
    </row>
    <row r="66" ht="18" customHeight="1"/>
    <row r="67" ht="18" customHeight="1"/>
    <row r="68" spans="1:2" ht="15.75">
      <c r="A68" s="13"/>
      <c r="B68" s="12"/>
    </row>
    <row r="69" spans="1:2" ht="14.25">
      <c r="A69" s="11" t="s">
        <v>53</v>
      </c>
      <c r="B69" s="8">
        <f>SUM(B71:B80)</f>
        <v>32243.289999999997</v>
      </c>
    </row>
    <row r="70" spans="1:2" ht="14.25">
      <c r="A70" s="11"/>
      <c r="B70" s="8"/>
    </row>
    <row r="71" spans="1:2" ht="14.25">
      <c r="A71" s="7"/>
      <c r="B71" s="8"/>
    </row>
    <row r="72" spans="1:2" ht="14.25">
      <c r="A72" s="7" t="s">
        <v>54</v>
      </c>
      <c r="B72" s="8">
        <v>3081.99</v>
      </c>
    </row>
    <row r="73" spans="1:2" ht="14.25">
      <c r="A73" s="7" t="s">
        <v>55</v>
      </c>
      <c r="B73" s="8"/>
    </row>
    <row r="74" spans="1:2" ht="14.25">
      <c r="A74" s="7" t="s">
        <v>56</v>
      </c>
      <c r="B74" s="8">
        <v>2398.73</v>
      </c>
    </row>
    <row r="75" spans="1:2" ht="14.25">
      <c r="A75" s="7" t="s">
        <v>57</v>
      </c>
      <c r="B75" s="8"/>
    </row>
    <row r="76" spans="1:2" ht="14.25">
      <c r="A76" s="7" t="s">
        <v>58</v>
      </c>
      <c r="B76" s="8">
        <v>10876.23</v>
      </c>
    </row>
    <row r="77" spans="1:2" ht="14.25">
      <c r="A77" s="7" t="s">
        <v>59</v>
      </c>
      <c r="B77" s="8">
        <v>7004.610000000001</v>
      </c>
    </row>
    <row r="78" spans="1:2" ht="14.25">
      <c r="A78" s="7" t="s">
        <v>60</v>
      </c>
      <c r="B78" s="8"/>
    </row>
    <row r="79" spans="1:2" ht="14.25">
      <c r="A79" s="7" t="s">
        <v>61</v>
      </c>
      <c r="B79" s="8">
        <v>8881.73</v>
      </c>
    </row>
    <row r="80" spans="1:2" ht="14.25">
      <c r="A80" s="4" t="s">
        <v>62</v>
      </c>
      <c r="B80" s="56">
        <v>0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2020-03-10T22:32:27Z</dcterms:modified>
  <cp:category/>
  <cp:version/>
  <cp:contentType/>
  <cp:contentStatus/>
</cp:coreProperties>
</file>