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<sst xmlns="http://schemas.openxmlformats.org/spreadsheetml/2006/main" count="83" uniqueCount="82">
  <si>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</si>
  <si>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</si>
  <si>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</si>
  <si>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</si>
  <si>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</si>
  <si>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</si>
  <si>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</si>
  <si>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</si>
  <si>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</si>
  <si>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</si>
  <si>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</si>
  <si>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</si>
  <si>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</si>
  <si>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</si>
  <si>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</si>
  <si>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</si>
  <si>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</si>
  <si>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</si>
  <si>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</si>
  <si>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</si>
  <si>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</si>
  <si>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</si>
  <si>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</si>
  <si>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</si>
  <si>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</si>
  <si>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</si>
  <si>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</si>
  <si>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</si>
  <si>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</si>
  <si>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</si>
  <si>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</si>
  <si>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</si>
  <si>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</si>
  <si>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</si>
  <si>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</si>
  <si>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</si>
  <si>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</si>
  <si>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</si>
  <si>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</si>
  <si>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</si>
  <si>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</si>
  <si>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</si>
  <si>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</si>
  <si>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</si>
  <si>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</si>
  <si>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</si>
  <si>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</si>
  <si>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</si>
  <si>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</si>
  <si>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</si>
  <si>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</si>
  <si>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</si>
  <si>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</si>
  <si>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</si>
  <si>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</si>
  <si>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</si>
  <si>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</si>
  <si>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</si>
  <si>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</si>
  <si>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</si>
  <si>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</si>
  <si>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</si>
  <si>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</si>
  <si>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</si>
  <si>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</si>
  <si>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</si>
  <si>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</si>
  <si>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</si>
  <si>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</si>
  <si>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</si>
  <si>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</si>
  <si>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</si>
  <si>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</si>
  <si>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</si>
  <si>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</si>
  <si>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</si>
  <si>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</si>
  <si>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</si>
  <si>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</si>
  <si>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05/03/20 - VENCIMENTO 12/03/20</t>
  </si>
  <si>
    <t>5.3. Revisão de Remuneração pelo Transporte Coletivo  ¹</t>
  </si>
  <si>
    <t>¹ Fator de Transição de fev/20.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</si>
</sst>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52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51</v>
      </c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59" t="s">
        <v>49</v>
      </c>
    </row>
    <row r="5" spans="1:11" ht="43.5" customHeight="1">
      <c r="A5" s="59"/>
      <c r="B5" s="50" t="s">
        <v>72</v>
      </c>
      <c r="C5" s="50" t="s">
        <v>48</v>
      </c>
      <c r="D5" s="51" t="s">
        <v>73</v>
      </c>
      <c r="E5" s="51" t="s">
        <v>74</v>
      </c>
      <c r="F5" s="51" t="s">
        <v>75</v>
      </c>
      <c r="G5" s="50" t="s">
        <v>76</v>
      </c>
      <c r="H5" s="51" t="s">
        <v>73</v>
      </c>
      <c r="I5" s="50" t="s">
        <v>47</v>
      </c>
      <c r="J5" s="50" t="s">
        <v>77</v>
      </c>
      <c r="K5" s="59"/>
    </row>
    <row r="6" spans="1:11" ht="18.75" customHeight="1">
      <c r="A6" s="59"/>
      <c r="B6" s="49" t="s">
        <v>46</v>
      </c>
      <c r="C6" s="49" t="s">
        <v>45</v>
      </c>
      <c r="D6" s="49" t="s">
        <v>44</v>
      </c>
      <c r="E6" s="49" t="s">
        <v>43</v>
      </c>
      <c r="F6" s="49" t="s">
        <v>42</v>
      </c>
      <c r="G6" s="49" t="s">
        <v>41</v>
      </c>
      <c r="H6" s="49" t="s">
        <v>40</v>
      </c>
      <c r="I6" s="49" t="s">
        <v>39</v>
      </c>
      <c r="J6" s="49" t="s">
        <v>38</v>
      </c>
      <c r="K6" s="59"/>
    </row>
    <row r="7" spans="1:14" ht="16.5" customHeight="1">
      <c r="A7" s="13" t="s">
        <v>37</v>
      </c>
      <c r="B7" s="48">
        <f aca="true" t="shared" si="0" ref="B7:K7">B8+B11</f>
        <v>426704</v>
      </c>
      <c r="C7" s="48">
        <f t="shared" si="0"/>
        <v>358694</v>
      </c>
      <c r="D7" s="48">
        <f t="shared" si="0"/>
        <v>420221</v>
      </c>
      <c r="E7" s="48">
        <f t="shared" si="0"/>
        <v>273487</v>
      </c>
      <c r="F7" s="48">
        <f t="shared" si="0"/>
        <v>275410</v>
      </c>
      <c r="G7" s="48">
        <f t="shared" si="0"/>
        <v>298135</v>
      </c>
      <c r="H7" s="48">
        <f t="shared" si="0"/>
        <v>316907</v>
      </c>
      <c r="I7" s="48">
        <f t="shared" si="0"/>
        <v>495454</v>
      </c>
      <c r="J7" s="48">
        <f t="shared" si="0"/>
        <v>146874</v>
      </c>
      <c r="K7" s="48">
        <f t="shared" si="0"/>
        <v>3011886</v>
      </c>
      <c r="L7" s="47"/>
      <c r="M7"/>
      <c r="N7"/>
    </row>
    <row r="8" spans="1:14" ht="16.5" customHeight="1">
      <c r="A8" s="45" t="s">
        <v>36</v>
      </c>
      <c r="B8" s="46">
        <f aca="true" t="shared" si="1" ref="B8:J8">+B9+B10</f>
        <v>25544</v>
      </c>
      <c r="C8" s="46">
        <f t="shared" si="1"/>
        <v>24091</v>
      </c>
      <c r="D8" s="46">
        <f t="shared" si="1"/>
        <v>22158</v>
      </c>
      <c r="E8" s="46">
        <f t="shared" si="1"/>
        <v>16715</v>
      </c>
      <c r="F8" s="46">
        <f t="shared" si="1"/>
        <v>17070</v>
      </c>
      <c r="G8" s="46">
        <f t="shared" si="1"/>
        <v>11197</v>
      </c>
      <c r="H8" s="46">
        <f t="shared" si="1"/>
        <v>8862</v>
      </c>
      <c r="I8" s="46">
        <f t="shared" si="1"/>
        <v>28832</v>
      </c>
      <c r="J8" s="46">
        <f t="shared" si="1"/>
        <v>5981</v>
      </c>
      <c r="K8" s="39">
        <f>SUM(B8:J8)</f>
        <v>160450</v>
      </c>
      <c r="L8"/>
      <c r="M8"/>
      <c r="N8"/>
    </row>
    <row r="9" spans="1:14" ht="16.5" customHeight="1">
      <c r="A9" s="23" t="s">
        <v>35</v>
      </c>
      <c r="B9" s="46">
        <v>25519</v>
      </c>
      <c r="C9" s="46">
        <v>24082</v>
      </c>
      <c r="D9" s="46">
        <v>22138</v>
      </c>
      <c r="E9" s="46">
        <v>16666</v>
      </c>
      <c r="F9" s="46">
        <v>17057</v>
      </c>
      <c r="G9" s="46">
        <v>11193</v>
      </c>
      <c r="H9" s="46">
        <v>8862</v>
      </c>
      <c r="I9" s="46">
        <v>28753</v>
      </c>
      <c r="J9" s="46">
        <v>5981</v>
      </c>
      <c r="K9" s="39">
        <f>SUM(B9:J9)</f>
        <v>160251</v>
      </c>
      <c r="L9"/>
      <c r="M9"/>
      <c r="N9"/>
    </row>
    <row r="10" spans="1:14" ht="16.5" customHeight="1">
      <c r="A10" s="23" t="s">
        <v>34</v>
      </c>
      <c r="B10" s="46">
        <v>25</v>
      </c>
      <c r="C10" s="46">
        <v>9</v>
      </c>
      <c r="D10" s="46">
        <v>20</v>
      </c>
      <c r="E10" s="46">
        <v>49</v>
      </c>
      <c r="F10" s="46">
        <v>13</v>
      </c>
      <c r="G10" s="46">
        <v>4</v>
      </c>
      <c r="H10" s="46">
        <v>0</v>
      </c>
      <c r="I10" s="46">
        <v>79</v>
      </c>
      <c r="J10" s="46">
        <v>0</v>
      </c>
      <c r="K10" s="39">
        <f>SUM(B10:J10)</f>
        <v>199</v>
      </c>
      <c r="L10"/>
      <c r="M10"/>
      <c r="N10"/>
    </row>
    <row r="11" spans="1:14" ht="16.5" customHeight="1">
      <c r="A11" s="45" t="s">
        <v>33</v>
      </c>
      <c r="B11" s="44">
        <v>401160</v>
      </c>
      <c r="C11" s="44">
        <v>334603</v>
      </c>
      <c r="D11" s="44">
        <v>398063</v>
      </c>
      <c r="E11" s="44">
        <v>256772</v>
      </c>
      <c r="F11" s="44">
        <v>258340</v>
      </c>
      <c r="G11" s="44">
        <v>286938</v>
      </c>
      <c r="H11" s="44">
        <v>308045</v>
      </c>
      <c r="I11" s="44">
        <v>466622</v>
      </c>
      <c r="J11" s="44">
        <v>140893</v>
      </c>
      <c r="K11" s="39">
        <f>SUM(B11:J11)</f>
        <v>2851436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32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31</v>
      </c>
      <c r="B15" s="40">
        <v>1.016252834747131</v>
      </c>
      <c r="C15" s="40">
        <v>1.010391477314234</v>
      </c>
      <c r="D15" s="40">
        <v>0.996947898904039</v>
      </c>
      <c r="E15" s="40">
        <v>1.089841284272853</v>
      </c>
      <c r="F15" s="40">
        <v>1.001478656276257</v>
      </c>
      <c r="G15" s="40">
        <v>0.958142992663847</v>
      </c>
      <c r="H15" s="40">
        <v>1.031163191450706</v>
      </c>
      <c r="I15" s="40">
        <v>1.01943060679503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30</v>
      </c>
      <c r="B17" s="37">
        <f aca="true" t="shared" si="2" ref="B17:J17">B18+B19+B20+B21+B22</f>
        <v>1512510.4600000002</v>
      </c>
      <c r="C17" s="37">
        <f t="shared" si="2"/>
        <v>1380542.1800000002</v>
      </c>
      <c r="D17" s="37">
        <f t="shared" si="2"/>
        <v>1756023.9899999998</v>
      </c>
      <c r="E17" s="37">
        <f t="shared" si="2"/>
        <v>1099665.33</v>
      </c>
      <c r="F17" s="37">
        <f t="shared" si="2"/>
        <v>1073783.08</v>
      </c>
      <c r="G17" s="37">
        <f t="shared" si="2"/>
        <v>1110115.94</v>
      </c>
      <c r="H17" s="37">
        <f t="shared" si="2"/>
        <v>1010408.2899999999</v>
      </c>
      <c r="I17" s="37">
        <f t="shared" si="2"/>
        <v>1620767.98</v>
      </c>
      <c r="J17" s="37">
        <f t="shared" si="2"/>
        <v>542898.03</v>
      </c>
      <c r="K17" s="37">
        <f aca="true" t="shared" si="3" ref="K17:K22">SUM(B17:J17)</f>
        <v>11106715.28</v>
      </c>
      <c r="L17"/>
      <c r="M17"/>
      <c r="N17"/>
    </row>
    <row r="18" spans="1:14" ht="16.5" customHeight="1">
      <c r="A18" s="36" t="s">
        <v>29</v>
      </c>
      <c r="B18" s="31">
        <f aca="true" t="shared" si="4" ref="B18:J18">ROUND(B13*B7,2)</f>
        <v>1451134.96</v>
      </c>
      <c r="C18" s="31">
        <f t="shared" si="4"/>
        <v>1339040.57</v>
      </c>
      <c r="D18" s="31">
        <f t="shared" si="4"/>
        <v>1737739.9</v>
      </c>
      <c r="E18" s="31">
        <f t="shared" si="4"/>
        <v>984607.9</v>
      </c>
      <c r="F18" s="31">
        <f t="shared" si="4"/>
        <v>1048568.49</v>
      </c>
      <c r="G18" s="31">
        <f t="shared" si="4"/>
        <v>1147670.68</v>
      </c>
      <c r="H18" s="31">
        <f t="shared" si="4"/>
        <v>972460.82</v>
      </c>
      <c r="I18" s="31">
        <f t="shared" si="4"/>
        <v>1534718.31</v>
      </c>
      <c r="J18" s="31">
        <f t="shared" si="4"/>
        <v>515454.3</v>
      </c>
      <c r="K18" s="31">
        <f t="shared" si="3"/>
        <v>10731395.930000002</v>
      </c>
      <c r="L18"/>
      <c r="M18"/>
      <c r="N18"/>
    </row>
    <row r="19" spans="1:14" ht="16.5" customHeight="1">
      <c r="A19" s="18" t="s">
        <v>28</v>
      </c>
      <c r="B19" s="31">
        <f aca="true" t="shared" si="5" ref="B19:J19">IF(B15&lt;&gt;0,ROUND((B15-1)*B18,2),0)</f>
        <v>23585.06</v>
      </c>
      <c r="C19" s="31">
        <f t="shared" si="5"/>
        <v>13914.61</v>
      </c>
      <c r="D19" s="31">
        <f t="shared" si="5"/>
        <v>-5303.76</v>
      </c>
      <c r="E19" s="31">
        <f t="shared" si="5"/>
        <v>88458.44</v>
      </c>
      <c r="F19" s="31">
        <f t="shared" si="5"/>
        <v>1550.47</v>
      </c>
      <c r="G19" s="31">
        <f t="shared" si="5"/>
        <v>-48038.06</v>
      </c>
      <c r="H19" s="31">
        <f t="shared" si="5"/>
        <v>30304.98</v>
      </c>
      <c r="I19" s="31">
        <f t="shared" si="5"/>
        <v>29820.51</v>
      </c>
      <c r="J19" s="31">
        <f t="shared" si="5"/>
        <v>18874.73</v>
      </c>
      <c r="K19" s="31">
        <f t="shared" si="3"/>
        <v>153166.98</v>
      </c>
      <c r="L19"/>
      <c r="M19"/>
      <c r="N19"/>
    </row>
    <row r="20" spans="1:14" ht="16.5" customHeight="1">
      <c r="A20" s="18" t="s">
        <v>27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26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24</v>
      </c>
      <c r="B25" s="31">
        <f aca="true" t="shared" si="6" ref="B25:J25">+B26+B31+B43</f>
        <v>1889150.17</v>
      </c>
      <c r="C25" s="31">
        <f t="shared" si="6"/>
        <v>1585088.35</v>
      </c>
      <c r="D25" s="31">
        <f t="shared" si="6"/>
        <v>163355.94999999995</v>
      </c>
      <c r="E25" s="31">
        <f t="shared" si="6"/>
        <v>861903.9299999999</v>
      </c>
      <c r="F25" s="31">
        <f t="shared" si="6"/>
        <v>128325.05</v>
      </c>
      <c r="G25" s="31">
        <f t="shared" si="6"/>
        <v>-377288.19999999995</v>
      </c>
      <c r="H25" s="31">
        <f t="shared" si="6"/>
        <v>-304719.83</v>
      </c>
      <c r="I25" s="31">
        <f t="shared" si="6"/>
        <v>375920.52</v>
      </c>
      <c r="J25" s="31">
        <f t="shared" si="6"/>
        <v>-108954.06</v>
      </c>
      <c r="K25" s="31">
        <f aca="true" t="shared" si="7" ref="K25:K33">SUM(B25:J25)</f>
        <v>4212781.88</v>
      </c>
      <c r="L25"/>
      <c r="M25"/>
      <c r="N25"/>
    </row>
    <row r="26" spans="1:14" ht="16.5" customHeight="1">
      <c r="A26" s="18" t="s">
        <v>23</v>
      </c>
      <c r="B26" s="31">
        <f aca="true" t="shared" si="8" ref="B26:J26">B27+B28+B29+B30</f>
        <v>-157723.62</v>
      </c>
      <c r="C26" s="31">
        <f t="shared" si="8"/>
        <v>-114584.4</v>
      </c>
      <c r="D26" s="31">
        <f t="shared" si="8"/>
        <v>-114627.73999999999</v>
      </c>
      <c r="E26" s="31">
        <f t="shared" si="8"/>
        <v>-159754.58000000002</v>
      </c>
      <c r="F26" s="31">
        <f t="shared" si="8"/>
        <v>-75050.8</v>
      </c>
      <c r="G26" s="31">
        <f t="shared" si="8"/>
        <v>-137468.34</v>
      </c>
      <c r="H26" s="31">
        <f t="shared" si="8"/>
        <v>-60564.030000000006</v>
      </c>
      <c r="I26" s="31">
        <f t="shared" si="8"/>
        <v>-160176.38</v>
      </c>
      <c r="J26" s="31">
        <f t="shared" si="8"/>
        <v>-36701.63</v>
      </c>
      <c r="K26" s="31">
        <f t="shared" si="7"/>
        <v>-1016651.5200000001</v>
      </c>
      <c r="L26"/>
      <c r="M26"/>
      <c r="N26"/>
    </row>
    <row r="27" spans="1:14" s="24" customFormat="1" ht="16.5" customHeight="1">
      <c r="A27" s="30" t="s">
        <v>69</v>
      </c>
      <c r="B27" s="31">
        <f>-ROUND((B9)*$E$3,2)</f>
        <v>-112283.6</v>
      </c>
      <c r="C27" s="31">
        <f aca="true" t="shared" si="9" ref="C27:J27">-ROUND((C9)*$E$3,2)</f>
        <v>-105960.8</v>
      </c>
      <c r="D27" s="31">
        <f t="shared" si="9"/>
        <v>-97407.2</v>
      </c>
      <c r="E27" s="31">
        <f t="shared" si="9"/>
        <v>-73330.4</v>
      </c>
      <c r="F27" s="31">
        <f t="shared" si="9"/>
        <v>-75050.8</v>
      </c>
      <c r="G27" s="31">
        <f t="shared" si="9"/>
        <v>-49249.2</v>
      </c>
      <c r="H27" s="31">
        <f t="shared" si="9"/>
        <v>-38992.8</v>
      </c>
      <c r="I27" s="31">
        <f t="shared" si="9"/>
        <v>-126513.2</v>
      </c>
      <c r="J27" s="31">
        <f t="shared" si="9"/>
        <v>-26316.4</v>
      </c>
      <c r="K27" s="31">
        <f t="shared" si="7"/>
        <v>-705104.4</v>
      </c>
      <c r="L27" s="29"/>
      <c r="M27"/>
      <c r="N27"/>
    </row>
    <row r="28" spans="1:14" ht="16.5" customHeight="1">
      <c r="A28" s="26" t="s">
        <v>22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21</v>
      </c>
      <c r="B29" s="31">
        <v>-8562.4</v>
      </c>
      <c r="C29" s="31">
        <v>-2587.2</v>
      </c>
      <c r="D29" s="31">
        <v>-3080</v>
      </c>
      <c r="E29" s="31">
        <v>-4549.6</v>
      </c>
      <c r="F29" s="27">
        <v>0</v>
      </c>
      <c r="G29" s="31">
        <v>-3264.8</v>
      </c>
      <c r="H29" s="31">
        <v>-916.01</v>
      </c>
      <c r="I29" s="31">
        <v>-1429.47</v>
      </c>
      <c r="J29" s="31">
        <v>-441.01</v>
      </c>
      <c r="K29" s="31">
        <f t="shared" si="7"/>
        <v>-24830.489999999994</v>
      </c>
      <c r="L29"/>
      <c r="M29"/>
      <c r="N29"/>
    </row>
    <row r="30" spans="1:14" ht="16.5" customHeight="1">
      <c r="A30" s="26" t="s">
        <v>20</v>
      </c>
      <c r="B30" s="31">
        <v>-36877.62</v>
      </c>
      <c r="C30" s="31">
        <v>-6036.4</v>
      </c>
      <c r="D30" s="31">
        <v>-14140.54</v>
      </c>
      <c r="E30" s="31">
        <v>-81874.58</v>
      </c>
      <c r="F30" s="27">
        <v>0</v>
      </c>
      <c r="G30" s="31">
        <v>-84954.34</v>
      </c>
      <c r="H30" s="31">
        <v>-20655.22</v>
      </c>
      <c r="I30" s="31">
        <v>-32233.71</v>
      </c>
      <c r="J30" s="31">
        <v>-9944.22</v>
      </c>
      <c r="K30" s="31">
        <f t="shared" si="7"/>
        <v>-286716.63</v>
      </c>
      <c r="L30"/>
      <c r="M30"/>
      <c r="N30"/>
    </row>
    <row r="31" spans="1:14" s="24" customFormat="1" ht="16.5" customHeight="1">
      <c r="A31" s="18" t="s">
        <v>19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-1018025.31</v>
      </c>
      <c r="E31" s="28">
        <f t="shared" si="10"/>
        <v>-700000</v>
      </c>
      <c r="F31" s="28">
        <f t="shared" si="10"/>
        <v>0</v>
      </c>
      <c r="G31" s="28">
        <f t="shared" si="10"/>
        <v>-760000</v>
      </c>
      <c r="H31" s="28">
        <f t="shared" si="10"/>
        <v>-650000</v>
      </c>
      <c r="I31" s="28">
        <f t="shared" si="10"/>
        <v>0</v>
      </c>
      <c r="J31" s="28">
        <f t="shared" si="10"/>
        <v>-5218.24</v>
      </c>
      <c r="K31" s="31">
        <f t="shared" si="7"/>
        <v>-3133243.5500000003</v>
      </c>
      <c r="L31"/>
      <c r="M31"/>
      <c r="N31"/>
    </row>
    <row r="32" spans="1:14" ht="16.5" customHeight="1">
      <c r="A32" s="26" t="s">
        <v>18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10</v>
      </c>
      <c r="B40" s="17">
        <v>0</v>
      </c>
      <c r="C40" s="17">
        <v>0</v>
      </c>
      <c r="D40" s="31">
        <v>-1000000</v>
      </c>
      <c r="E40" s="31">
        <v>-700000</v>
      </c>
      <c r="F40" s="17">
        <v>0</v>
      </c>
      <c r="G40" s="31">
        <v>-760000</v>
      </c>
      <c r="H40" s="31">
        <v>-650000</v>
      </c>
      <c r="I40" s="17">
        <v>0</v>
      </c>
      <c r="J40" s="17">
        <v>0</v>
      </c>
      <c r="K40" s="31">
        <f>SUM(B40:J40)</f>
        <v>-3110000</v>
      </c>
      <c r="L40" s="25"/>
      <c r="M40"/>
      <c r="N40"/>
    </row>
    <row r="41" spans="1:14" s="24" customFormat="1" ht="16.5" customHeight="1">
      <c r="A41" s="26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80</v>
      </c>
      <c r="B43" s="31">
        <v>2046873.79</v>
      </c>
      <c r="C43" s="31">
        <v>1699672.75</v>
      </c>
      <c r="D43" s="31">
        <v>1296009</v>
      </c>
      <c r="E43" s="31">
        <v>1721658.51</v>
      </c>
      <c r="F43" s="31">
        <v>203375.85</v>
      </c>
      <c r="G43" s="31">
        <v>520180.14</v>
      </c>
      <c r="H43" s="31">
        <v>405844.2</v>
      </c>
      <c r="I43" s="31">
        <v>536096.9</v>
      </c>
      <c r="J43" s="31">
        <v>-67034.19</v>
      </c>
      <c r="K43" s="31">
        <f>SUM(B43:J43)</f>
        <v>8362676.949999998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3401660.63</v>
      </c>
      <c r="C45" s="10">
        <f t="shared" si="11"/>
        <v>2965630.5300000003</v>
      </c>
      <c r="D45" s="10">
        <f t="shared" si="11"/>
        <v>1919379.9399999997</v>
      </c>
      <c r="E45" s="10">
        <f t="shared" si="11"/>
        <v>1961569.26</v>
      </c>
      <c r="F45" s="10">
        <f t="shared" si="11"/>
        <v>1202108.1300000001</v>
      </c>
      <c r="G45" s="10">
        <f t="shared" si="11"/>
        <v>732827.74</v>
      </c>
      <c r="H45" s="10">
        <f t="shared" si="11"/>
        <v>705688.46</v>
      </c>
      <c r="I45" s="10">
        <f t="shared" si="11"/>
        <v>1996688.5</v>
      </c>
      <c r="J45" s="10">
        <f t="shared" si="11"/>
        <v>433943.97000000003</v>
      </c>
      <c r="K45" s="21">
        <f>SUM(B45:J45)</f>
        <v>15319497.160000002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3401660.63</v>
      </c>
      <c r="C51" s="10">
        <f t="shared" si="12"/>
        <v>2965630.53</v>
      </c>
      <c r="D51" s="10">
        <f t="shared" si="12"/>
        <v>1919379.94</v>
      </c>
      <c r="E51" s="10">
        <f t="shared" si="12"/>
        <v>1961569.25</v>
      </c>
      <c r="F51" s="10">
        <f t="shared" si="12"/>
        <v>1202108.13</v>
      </c>
      <c r="G51" s="10">
        <f t="shared" si="12"/>
        <v>732827.74</v>
      </c>
      <c r="H51" s="10">
        <f t="shared" si="12"/>
        <v>705688.46</v>
      </c>
      <c r="I51" s="10">
        <f>SUM(I52:I64)</f>
        <v>1996688.5</v>
      </c>
      <c r="J51" s="10">
        <f t="shared" si="12"/>
        <v>433943.98</v>
      </c>
      <c r="K51" s="5">
        <f>SUM(K52:K64)</f>
        <v>15319497.16</v>
      </c>
      <c r="L51" s="9"/>
    </row>
    <row r="52" spans="1:11" ht="16.5" customHeight="1">
      <c r="A52" s="7" t="s">
        <v>70</v>
      </c>
      <c r="B52" s="8">
        <v>2977966.82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2977966.82</v>
      </c>
    </row>
    <row r="53" spans="1:11" ht="16.5" customHeight="1">
      <c r="A53" s="7" t="s">
        <v>71</v>
      </c>
      <c r="B53" s="8">
        <v>423693.81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423693.81</v>
      </c>
    </row>
    <row r="54" spans="1:11" ht="16.5" customHeight="1">
      <c r="A54" s="7" t="s">
        <v>4</v>
      </c>
      <c r="B54" s="6">
        <v>0</v>
      </c>
      <c r="C54" s="8">
        <v>2965630.53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2965630.53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1919379.94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1919379.94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1961569.25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1961569.25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1202108.13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1202108.13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732827.74</v>
      </c>
      <c r="H58" s="6">
        <v>0</v>
      </c>
      <c r="I58" s="6">
        <v>0</v>
      </c>
      <c r="J58" s="6">
        <v>0</v>
      </c>
      <c r="K58" s="5">
        <f t="shared" si="13"/>
        <v>732827.74</v>
      </c>
    </row>
    <row r="59" spans="1:11" ht="16.5" customHeight="1">
      <c r="A59" s="7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705688.46</v>
      </c>
      <c r="I59" s="6">
        <v>0</v>
      </c>
      <c r="J59" s="6">
        <v>0</v>
      </c>
      <c r="K59" s="5">
        <f t="shared" si="13"/>
        <v>705688.46</v>
      </c>
    </row>
    <row r="60" spans="1:11" ht="16.5" customHeight="1">
      <c r="A60" s="7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784575.48</v>
      </c>
      <c r="J61" s="6">
        <v>0</v>
      </c>
      <c r="K61" s="5">
        <f t="shared" si="13"/>
        <v>784575.48</v>
      </c>
    </row>
    <row r="62" spans="1:11" ht="16.5" customHeight="1">
      <c r="A62" s="7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1212113.02</v>
      </c>
      <c r="J62" s="6">
        <v>0</v>
      </c>
      <c r="K62" s="5">
        <f t="shared" si="13"/>
        <v>1212113.02</v>
      </c>
    </row>
    <row r="63" spans="1:11" ht="16.5" customHeight="1">
      <c r="A63" s="7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433943.98</v>
      </c>
      <c r="K63" s="5">
        <f t="shared" si="13"/>
        <v>433943.98</v>
      </c>
    </row>
    <row r="64" spans="1:11" ht="18" customHeight="1">
      <c r="A64" s="4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2" t="s">
        <v>81</v>
      </c>
    </row>
    <row r="66" ht="18" customHeight="1"/>
    <row r="67" ht="18" customHeight="1"/>
    <row r="68" spans="1:2" ht="15.75">
      <c r="A68" s="13"/>
      <c r="B68" s="12"/>
    </row>
    <row r="69" spans="1:2" ht="14.25">
      <c r="A69" s="11" t="s">
        <v>53</v>
      </c>
      <c r="B69" s="8">
        <f>SUM(B71:B80)</f>
        <v>11107.939999999999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54</v>
      </c>
      <c r="B72" s="8">
        <v>2687.22</v>
      </c>
    </row>
    <row r="73" spans="1:2" ht="14.25">
      <c r="A73" s="7" t="s">
        <v>55</v>
      </c>
      <c r="B73" s="8">
        <v>0</v>
      </c>
    </row>
    <row r="74" spans="1:2" ht="14.25">
      <c r="A74" s="7" t="s">
        <v>56</v>
      </c>
      <c r="B74" s="8">
        <v>0</v>
      </c>
    </row>
    <row r="75" spans="1:2" ht="14.25">
      <c r="A75" s="7" t="s">
        <v>57</v>
      </c>
      <c r="B75" s="8">
        <v>0</v>
      </c>
    </row>
    <row r="76" spans="1:2" ht="14.25">
      <c r="A76" s="7" t="s">
        <v>58</v>
      </c>
      <c r="B76" s="8">
        <v>0</v>
      </c>
    </row>
    <row r="77" spans="1:2" ht="14.25">
      <c r="A77" s="7" t="s">
        <v>59</v>
      </c>
      <c r="B77" s="8">
        <v>2688.49</v>
      </c>
    </row>
    <row r="78" spans="1:2" ht="14.25">
      <c r="A78" s="7" t="s">
        <v>60</v>
      </c>
      <c r="B78" s="8">
        <v>0</v>
      </c>
    </row>
    <row r="79" spans="1:2" ht="14.25">
      <c r="A79" s="7" t="s">
        <v>61</v>
      </c>
      <c r="B79" s="8">
        <v>5732.23</v>
      </c>
    </row>
    <row r="80" spans="1:2" ht="14.25">
      <c r="A80" s="4" t="s">
        <v>62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2020-03-11T22:00:18Z</dcterms:modified>
  <cp:category/>
  <cp:version/>
  <cp:contentType/>
  <cp:contentStatus/>
</cp:coreProperties>
</file>