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<sst xmlns="http://schemas.openxmlformats.org/spreadsheetml/2006/main" count="72" uniqueCount="71">
  <si>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</si>
  <si>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</si>
  <si>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</si>
  <si>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</si>
  <si>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</si>
  <si>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</si>
  <si>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</si>
  <si>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</si>
  <si>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</si>
  <si>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</si>
  <si>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</si>
  <si>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</si>
  <si>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</si>
  <si>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</si>
  <si>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</si>
  <si>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</si>
  <si>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</si>
  <si>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</si>
  <si>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</si>
  <si>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</si>
  <si>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</si>
  <si>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</si>
  <si>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</si>
  <si>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</si>
  <si>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</si>
  <si>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</si>
  <si>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</si>
  <si>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</si>
  <si>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</si>
  <si>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</si>
  <si>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</si>
  <si>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</si>
  <si>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</si>
  <si>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</si>
  <si>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</si>
  <si>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</si>
  <si>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</si>
  <si>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</si>
  <si>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</si>
  <si>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</si>
  <si>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</si>
  <si>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</si>
  <si>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</si>
  <si>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</si>
  <si>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</si>
  <si>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</si>
  <si>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</si>
  <si>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</si>
  <si>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</si>
  <si>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</si>
  <si>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</si>
  <si>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</si>
  <si>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</si>
  <si>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</si>
  <si>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</si>
  <si>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</si>
  <si>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</si>
  <si>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</si>
  <si>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</si>
  <si>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</si>
  <si>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</si>
  <si>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</si>
  <si>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</si>
  <si>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</si>
  <si>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</si>
  <si>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</si>
  <si>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</si>
  <si>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</si>
  <si>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</si>
  <si>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</si>
  <si>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21/03/20 - VENCIMENTO 27/03/20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</si>
</sst>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50" t="s">
        <v>63</v>
      </c>
      <c r="C5" s="50" t="s">
        <v>49</v>
      </c>
      <c r="D5" s="51" t="s">
        <v>64</v>
      </c>
      <c r="E5" s="51" t="s">
        <v>65</v>
      </c>
      <c r="F5" s="51" t="s">
        <v>66</v>
      </c>
      <c r="G5" s="50" t="s">
        <v>67</v>
      </c>
      <c r="H5" s="51" t="s">
        <v>64</v>
      </c>
      <c r="I5" s="50" t="s">
        <v>48</v>
      </c>
      <c r="J5" s="50" t="s">
        <v>68</v>
      </c>
      <c r="K5" s="58"/>
    </row>
    <row r="6" spans="1:11" ht="18.75" customHeight="1">
      <c r="A6" s="58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8"/>
    </row>
    <row r="7" spans="1:14" ht="16.5" customHeight="1">
      <c r="A7" s="13" t="s">
        <v>38</v>
      </c>
      <c r="B7" s="48">
        <f aca="true" t="shared" si="0" ref="B7:K7">B8+B11</f>
        <v>85522</v>
      </c>
      <c r="C7" s="48">
        <f t="shared" si="0"/>
        <v>67742</v>
      </c>
      <c r="D7" s="48">
        <f t="shared" si="0"/>
        <v>101536</v>
      </c>
      <c r="E7" s="48">
        <f t="shared" si="0"/>
        <v>48594</v>
      </c>
      <c r="F7" s="48">
        <f t="shared" si="0"/>
        <v>64679</v>
      </c>
      <c r="G7" s="48">
        <f t="shared" si="0"/>
        <v>79198</v>
      </c>
      <c r="H7" s="48">
        <f t="shared" si="0"/>
        <v>81925</v>
      </c>
      <c r="I7" s="48">
        <f t="shared" si="0"/>
        <v>105252</v>
      </c>
      <c r="J7" s="48">
        <f t="shared" si="0"/>
        <v>22225</v>
      </c>
      <c r="K7" s="48">
        <f t="shared" si="0"/>
        <v>656673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5816</v>
      </c>
      <c r="C8" s="46">
        <f t="shared" si="1"/>
        <v>4989</v>
      </c>
      <c r="D8" s="46">
        <f t="shared" si="1"/>
        <v>6660</v>
      </c>
      <c r="E8" s="46">
        <f t="shared" si="1"/>
        <v>3392</v>
      </c>
      <c r="F8" s="46">
        <f t="shared" si="1"/>
        <v>4407</v>
      </c>
      <c r="G8" s="46">
        <f t="shared" si="1"/>
        <v>3230</v>
      </c>
      <c r="H8" s="46">
        <f t="shared" si="1"/>
        <v>2949</v>
      </c>
      <c r="I8" s="46">
        <f t="shared" si="1"/>
        <v>5392</v>
      </c>
      <c r="J8" s="46">
        <f t="shared" si="1"/>
        <v>555</v>
      </c>
      <c r="K8" s="39">
        <f>SUM(B8:J8)</f>
        <v>37390</v>
      </c>
      <c r="L8"/>
      <c r="M8"/>
      <c r="N8"/>
    </row>
    <row r="9" spans="1:14" ht="16.5" customHeight="1">
      <c r="A9" s="23" t="s">
        <v>36</v>
      </c>
      <c r="B9" s="46">
        <v>5815</v>
      </c>
      <c r="C9" s="46">
        <v>4988</v>
      </c>
      <c r="D9" s="46">
        <v>6659</v>
      </c>
      <c r="E9" s="46">
        <v>3389</v>
      </c>
      <c r="F9" s="46">
        <v>4407</v>
      </c>
      <c r="G9" s="46">
        <v>3230</v>
      </c>
      <c r="H9" s="46">
        <v>2949</v>
      </c>
      <c r="I9" s="46">
        <v>5392</v>
      </c>
      <c r="J9" s="46">
        <v>555</v>
      </c>
      <c r="K9" s="39">
        <f>SUM(B9:J9)</f>
        <v>37384</v>
      </c>
      <c r="L9"/>
      <c r="M9"/>
      <c r="N9"/>
    </row>
    <row r="10" spans="1:14" ht="16.5" customHeight="1">
      <c r="A10" s="23" t="s">
        <v>35</v>
      </c>
      <c r="B10" s="46">
        <v>1</v>
      </c>
      <c r="C10" s="46">
        <v>1</v>
      </c>
      <c r="D10" s="46">
        <v>1</v>
      </c>
      <c r="E10" s="46">
        <v>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39">
        <f>SUM(B10:J10)</f>
        <v>6</v>
      </c>
      <c r="L10"/>
      <c r="M10"/>
      <c r="N10"/>
    </row>
    <row r="11" spans="1:14" ht="16.5" customHeight="1">
      <c r="A11" s="45" t="s">
        <v>34</v>
      </c>
      <c r="B11" s="44">
        <v>79706</v>
      </c>
      <c r="C11" s="44">
        <v>62753</v>
      </c>
      <c r="D11" s="44">
        <v>94876</v>
      </c>
      <c r="E11" s="44">
        <v>45202</v>
      </c>
      <c r="F11" s="44">
        <v>60272</v>
      </c>
      <c r="G11" s="44">
        <v>75968</v>
      </c>
      <c r="H11" s="44">
        <v>78976</v>
      </c>
      <c r="I11" s="44">
        <v>99860</v>
      </c>
      <c r="J11" s="44">
        <v>21670</v>
      </c>
      <c r="K11" s="39">
        <f>SUM(B11:J11)</f>
        <v>619283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2.271973516849155</v>
      </c>
      <c r="C15" s="40">
        <v>2.271562452077799</v>
      </c>
      <c r="D15" s="40">
        <v>1.93311862863292</v>
      </c>
      <c r="E15" s="40">
        <v>2.509685731111693</v>
      </c>
      <c r="F15" s="40">
        <v>1.957364423160217</v>
      </c>
      <c r="G15" s="40">
        <v>1.84634922943846</v>
      </c>
      <c r="H15" s="40">
        <v>2.027607372728303</v>
      </c>
      <c r="I15" s="40">
        <v>2.24960290993239</v>
      </c>
      <c r="J15" s="40">
        <v>2.426226809499818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698578.5299999999</v>
      </c>
      <c r="C17" s="37">
        <f t="shared" si="2"/>
        <v>602037.11</v>
      </c>
      <c r="D17" s="37">
        <f t="shared" si="2"/>
        <v>835740.83</v>
      </c>
      <c r="E17" s="37">
        <f t="shared" si="2"/>
        <v>465663.79</v>
      </c>
      <c r="F17" s="37">
        <f t="shared" si="2"/>
        <v>505669.73</v>
      </c>
      <c r="G17" s="37">
        <f t="shared" si="2"/>
        <v>578684.1799999999</v>
      </c>
      <c r="H17" s="37">
        <f t="shared" si="2"/>
        <v>531034.32</v>
      </c>
      <c r="I17" s="37">
        <f t="shared" si="2"/>
        <v>789664.0499999999</v>
      </c>
      <c r="J17" s="37">
        <f t="shared" si="2"/>
        <v>200641.07</v>
      </c>
      <c r="K17" s="37">
        <f aca="true" t="shared" si="3" ref="K17:K22">SUM(B17:J17)</f>
        <v>5207713.61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290843.22</v>
      </c>
      <c r="C18" s="31">
        <f t="shared" si="4"/>
        <v>252887.66</v>
      </c>
      <c r="D18" s="31">
        <f t="shared" si="4"/>
        <v>419881.82</v>
      </c>
      <c r="E18" s="31">
        <f t="shared" si="4"/>
        <v>174948.12</v>
      </c>
      <c r="F18" s="31">
        <f t="shared" si="4"/>
        <v>246252.36</v>
      </c>
      <c r="G18" s="31">
        <f t="shared" si="4"/>
        <v>304872.7</v>
      </c>
      <c r="H18" s="31">
        <f t="shared" si="4"/>
        <v>251395.06</v>
      </c>
      <c r="I18" s="31">
        <f t="shared" si="4"/>
        <v>326028.6</v>
      </c>
      <c r="J18" s="31">
        <f t="shared" si="4"/>
        <v>77998.64</v>
      </c>
      <c r="K18" s="31">
        <f t="shared" si="3"/>
        <v>2345108.1799999997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369944.87</v>
      </c>
      <c r="C19" s="31">
        <f t="shared" si="5"/>
        <v>321562.45</v>
      </c>
      <c r="D19" s="31">
        <f t="shared" si="5"/>
        <v>391799.55</v>
      </c>
      <c r="E19" s="31">
        <f t="shared" si="5"/>
        <v>264116.68</v>
      </c>
      <c r="F19" s="31">
        <f t="shared" si="5"/>
        <v>235753.25</v>
      </c>
      <c r="G19" s="31">
        <f t="shared" si="5"/>
        <v>258028.77</v>
      </c>
      <c r="H19" s="31">
        <f t="shared" si="5"/>
        <v>258335.42</v>
      </c>
      <c r="I19" s="31">
        <f t="shared" si="5"/>
        <v>407406.29</v>
      </c>
      <c r="J19" s="31">
        <f t="shared" si="5"/>
        <v>111243.75</v>
      </c>
      <c r="K19" s="31">
        <f t="shared" si="3"/>
        <v>2618191.0300000003</v>
      </c>
      <c r="L19"/>
      <c r="M19"/>
      <c r="N19"/>
    </row>
    <row r="20" spans="1:14" ht="16.5" customHeight="1">
      <c r="A20" s="18" t="s">
        <v>28</v>
      </c>
      <c r="B20" s="31">
        <v>36466.58</v>
      </c>
      <c r="C20" s="31">
        <v>27587</v>
      </c>
      <c r="D20" s="31">
        <v>24059.46</v>
      </c>
      <c r="E20" s="31">
        <v>25275.13</v>
      </c>
      <c r="F20" s="31">
        <v>22340.26</v>
      </c>
      <c r="G20" s="31">
        <v>15782.71</v>
      </c>
      <c r="H20" s="31">
        <v>21303.84</v>
      </c>
      <c r="I20" s="31">
        <v>56229.16</v>
      </c>
      <c r="J20" s="31">
        <v>11398.68</v>
      </c>
      <c r="K20" s="31">
        <f t="shared" si="3"/>
        <v>240442.82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0</v>
      </c>
      <c r="E22" s="31">
        <v>0</v>
      </c>
      <c r="F22" s="35">
        <v>0</v>
      </c>
      <c r="G22" s="31">
        <v>0</v>
      </c>
      <c r="H22" s="31">
        <v>0</v>
      </c>
      <c r="I22" s="35">
        <v>0</v>
      </c>
      <c r="J22" s="31">
        <v>0</v>
      </c>
      <c r="K22" s="31">
        <f t="shared" si="3"/>
        <v>0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-25586</v>
      </c>
      <c r="C25" s="31">
        <f t="shared" si="6"/>
        <v>-21947.2</v>
      </c>
      <c r="D25" s="31">
        <f t="shared" si="6"/>
        <v>-47324.91</v>
      </c>
      <c r="E25" s="31">
        <f t="shared" si="6"/>
        <v>-14911.6</v>
      </c>
      <c r="F25" s="31">
        <f t="shared" si="6"/>
        <v>-19390.8</v>
      </c>
      <c r="G25" s="31">
        <f t="shared" si="6"/>
        <v>-14212</v>
      </c>
      <c r="H25" s="31">
        <f t="shared" si="6"/>
        <v>-12975.6</v>
      </c>
      <c r="I25" s="31">
        <f t="shared" si="6"/>
        <v>-23724.8</v>
      </c>
      <c r="J25" s="31">
        <f t="shared" si="6"/>
        <v>-7660.24</v>
      </c>
      <c r="K25" s="31">
        <f aca="true" t="shared" si="7" ref="K25:K33">SUM(B25:J25)</f>
        <v>-187733.15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-25586</v>
      </c>
      <c r="C26" s="31">
        <f t="shared" si="8"/>
        <v>-21947.2</v>
      </c>
      <c r="D26" s="31">
        <f t="shared" si="8"/>
        <v>-29299.6</v>
      </c>
      <c r="E26" s="31">
        <f t="shared" si="8"/>
        <v>-14911.6</v>
      </c>
      <c r="F26" s="31">
        <f t="shared" si="8"/>
        <v>-19390.8</v>
      </c>
      <c r="G26" s="31">
        <f t="shared" si="8"/>
        <v>-14212</v>
      </c>
      <c r="H26" s="31">
        <f t="shared" si="8"/>
        <v>-12975.6</v>
      </c>
      <c r="I26" s="31">
        <f t="shared" si="8"/>
        <v>-23724.8</v>
      </c>
      <c r="J26" s="31">
        <f t="shared" si="8"/>
        <v>-2442</v>
      </c>
      <c r="K26" s="31">
        <f t="shared" si="7"/>
        <v>-164489.59999999998</v>
      </c>
      <c r="L26"/>
      <c r="M26"/>
      <c r="N26"/>
    </row>
    <row r="27" spans="1:14" s="24" customFormat="1" ht="16.5" customHeight="1">
      <c r="A27" s="30" t="s">
        <v>60</v>
      </c>
      <c r="B27" s="31">
        <f>-ROUND((B9)*$E$3,2)</f>
        <v>-25586</v>
      </c>
      <c r="C27" s="31">
        <f aca="true" t="shared" si="9" ref="C27:J27">-ROUND((C9)*$E$3,2)</f>
        <v>-21947.2</v>
      </c>
      <c r="D27" s="31">
        <f t="shared" si="9"/>
        <v>-29299.6</v>
      </c>
      <c r="E27" s="31">
        <f t="shared" si="9"/>
        <v>-14911.6</v>
      </c>
      <c r="F27" s="31">
        <f t="shared" si="9"/>
        <v>-19390.8</v>
      </c>
      <c r="G27" s="31">
        <f t="shared" si="9"/>
        <v>-14212</v>
      </c>
      <c r="H27" s="31">
        <f t="shared" si="9"/>
        <v>-12975.6</v>
      </c>
      <c r="I27" s="31">
        <f t="shared" si="9"/>
        <v>-23724.8</v>
      </c>
      <c r="J27" s="31">
        <f t="shared" si="9"/>
        <v>-2442</v>
      </c>
      <c r="K27" s="31">
        <f t="shared" si="7"/>
        <v>-164489.59999999998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21</v>
      </c>
      <c r="B30" s="31">
        <v>0</v>
      </c>
      <c r="C30" s="31">
        <v>0</v>
      </c>
      <c r="D30" s="31">
        <v>0</v>
      </c>
      <c r="E30" s="31">
        <v>0</v>
      </c>
      <c r="F30" s="27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7"/>
        <v>0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-23243.550000000003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0</v>
      </c>
      <c r="E39" s="28">
        <v>0</v>
      </c>
      <c r="F39" s="17">
        <v>0</v>
      </c>
      <c r="G39" s="28">
        <v>0</v>
      </c>
      <c r="H39" s="28">
        <v>0</v>
      </c>
      <c r="I39" s="17">
        <v>0</v>
      </c>
      <c r="J39" s="17">
        <v>0</v>
      </c>
      <c r="K39" s="28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0</v>
      </c>
      <c r="E40" s="28">
        <v>0</v>
      </c>
      <c r="F40" s="17">
        <v>0</v>
      </c>
      <c r="G40" s="28">
        <v>0</v>
      </c>
      <c r="H40" s="28">
        <v>0</v>
      </c>
      <c r="I40" s="17">
        <v>0</v>
      </c>
      <c r="J40" s="17">
        <v>0</v>
      </c>
      <c r="K40" s="28">
        <f>SUM(B40:J40)</f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672992.5299999999</v>
      </c>
      <c r="C45" s="10">
        <f t="shared" si="11"/>
        <v>580089.91</v>
      </c>
      <c r="D45" s="10">
        <f>IF(+D17+D25+D46&lt;0,0,D17+D25)</f>
        <v>0</v>
      </c>
      <c r="E45" s="10">
        <f t="shared" si="11"/>
        <v>450752.19</v>
      </c>
      <c r="F45" s="10">
        <f t="shared" si="11"/>
        <v>486278.93</v>
      </c>
      <c r="G45" s="10">
        <f t="shared" si="11"/>
        <v>564472.1799999999</v>
      </c>
      <c r="H45" s="10">
        <f>IF(+H17+H25+H46&lt;0,0,H17+H25+H46)</f>
        <v>46184.57999999996</v>
      </c>
      <c r="I45" s="10">
        <f t="shared" si="11"/>
        <v>765939.2499999999</v>
      </c>
      <c r="J45" s="10">
        <f t="shared" si="11"/>
        <v>192980.83000000002</v>
      </c>
      <c r="K45" s="21">
        <f>SUM(B45:J45)</f>
        <v>3759690.4000000004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28">
        <v>-806810.54</v>
      </c>
      <c r="E46" s="17">
        <v>0</v>
      </c>
      <c r="F46" s="17">
        <v>0</v>
      </c>
      <c r="G46" s="17">
        <v>0</v>
      </c>
      <c r="H46" s="28">
        <v>-471874.14</v>
      </c>
      <c r="I46" s="17">
        <v>0</v>
      </c>
      <c r="J46" s="17">
        <v>0</v>
      </c>
      <c r="K46" s="31">
        <f>SUM(B46:J46)</f>
        <v>-1278684.6800000002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28">
        <f>IF(D17+D25+D46&gt;0,0,D17+D25+D46)</f>
        <v>-18394.62000000011</v>
      </c>
      <c r="E47" s="17">
        <v>0</v>
      </c>
      <c r="F47" s="17">
        <v>0</v>
      </c>
      <c r="G47" s="17">
        <v>0</v>
      </c>
      <c r="H47" s="17">
        <f>IF(H17+H25+H46&gt;0,0,H17+H25+H46)</f>
        <v>0</v>
      </c>
      <c r="I47" s="17">
        <v>0</v>
      </c>
      <c r="J47" s="17">
        <v>0</v>
      </c>
      <c r="K47" s="28">
        <f>SUM(B47:J47)</f>
        <v>-18394.62000000011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672992.53</v>
      </c>
      <c r="C51" s="10">
        <f t="shared" si="12"/>
        <v>580089.91</v>
      </c>
      <c r="D51" s="10">
        <f t="shared" si="12"/>
        <v>0</v>
      </c>
      <c r="E51" s="10">
        <f t="shared" si="12"/>
        <v>450752.19</v>
      </c>
      <c r="F51" s="10">
        <f t="shared" si="12"/>
        <v>486278.92</v>
      </c>
      <c r="G51" s="10">
        <f t="shared" si="12"/>
        <v>564472.19</v>
      </c>
      <c r="H51" s="10">
        <f t="shared" si="12"/>
        <v>46184.57</v>
      </c>
      <c r="I51" s="10">
        <f>SUM(I52:I64)</f>
        <v>765939.24</v>
      </c>
      <c r="J51" s="10">
        <f t="shared" si="12"/>
        <v>192980.83</v>
      </c>
      <c r="K51" s="5">
        <f>SUM(K52:K64)</f>
        <v>3759690.3799999994</v>
      </c>
      <c r="L51" s="9"/>
    </row>
    <row r="52" spans="1:11" ht="16.5" customHeight="1">
      <c r="A52" s="7" t="s">
        <v>61</v>
      </c>
      <c r="B52" s="8">
        <v>587791.68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587791.68</v>
      </c>
    </row>
    <row r="53" spans="1:11" ht="16.5" customHeight="1">
      <c r="A53" s="7" t="s">
        <v>62</v>
      </c>
      <c r="B53" s="8">
        <v>85200.85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85200.85</v>
      </c>
    </row>
    <row r="54" spans="1:11" ht="16.5" customHeight="1">
      <c r="A54" s="7" t="s">
        <v>4</v>
      </c>
      <c r="B54" s="6">
        <v>0</v>
      </c>
      <c r="C54" s="8">
        <v>580089.91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580089.91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0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450752.19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450752.19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486278.92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486278.92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564472.19</v>
      </c>
      <c r="H58" s="6">
        <v>0</v>
      </c>
      <c r="I58" s="6">
        <v>0</v>
      </c>
      <c r="J58" s="6">
        <v>0</v>
      </c>
      <c r="K58" s="5">
        <f t="shared" si="13"/>
        <v>564472.19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46184.57</v>
      </c>
      <c r="I59" s="6">
        <v>0</v>
      </c>
      <c r="J59" s="6">
        <v>0</v>
      </c>
      <c r="K59" s="5">
        <f t="shared" si="13"/>
        <v>46184.57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269763.8</v>
      </c>
      <c r="J61" s="6">
        <v>0</v>
      </c>
      <c r="K61" s="5">
        <f t="shared" si="13"/>
        <v>269763.8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496175.44</v>
      </c>
      <c r="J62" s="6">
        <v>0</v>
      </c>
      <c r="K62" s="5">
        <f t="shared" si="13"/>
        <v>496175.44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192980.83</v>
      </c>
      <c r="K63" s="5">
        <f t="shared" si="13"/>
        <v>192980.83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2020-03-31T15:00:21Z</dcterms:modified>
  <cp:category/>
  <cp:version/>
  <cp:contentType/>
  <cp:contentStatus/>
</cp:coreProperties>
</file>