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<sst xmlns="http://schemas.openxmlformats.org/spreadsheetml/2006/main" count="72" uniqueCount="71">
  <si>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</si>
  <si>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</si>
  <si>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</si>
  <si>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</si>
  <si>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</si>
  <si>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</si>
  <si>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</si>
  <si>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</si>
  <si>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</si>
  <si>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</si>
  <si>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</si>
  <si>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</si>
  <si>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</si>
  <si>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</si>
  <si>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</si>
  <si>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</si>
  <si>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</si>
  <si>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</si>
  <si>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</si>
  <si>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</si>
  <si>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</si>
  <si>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</si>
  <si>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</si>
  <si>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</si>
  <si>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</si>
  <si>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</si>
  <si>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</si>
  <si>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</si>
  <si>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</si>
  <si>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</si>
  <si>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</si>
  <si>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</si>
  <si>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</si>
  <si>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</si>
  <si>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</si>
  <si>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</si>
  <si>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</si>
  <si>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</si>
  <si>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</si>
  <si>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</si>
  <si>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</si>
  <si>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</si>
  <si>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</si>
  <si>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</si>
  <si>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</si>
  <si>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</si>
  <si>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</si>
  <si>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</si>
  <si>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</si>
  <si>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</si>
  <si>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</si>
  <si>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</si>
  <si>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</si>
  <si>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</si>
  <si>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</si>
  <si>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</si>
  <si>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</si>
  <si>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</si>
  <si>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</si>
  <si>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</si>
  <si>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</si>
  <si>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</si>
  <si>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</si>
  <si>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</si>
  <si>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</si>
  <si>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</si>
  <si>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</si>
  <si>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</si>
  <si>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</si>
  <si>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</si>
  <si>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28/03/20 - VENCIMENTO 03/04/20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</si>
</sst>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33">
      <selection activeCell="A45" sqref="A4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7" t="s">
        <v>52</v>
      </c>
      <c r="B4" s="58" t="s">
        <v>51</v>
      </c>
      <c r="C4" s="59"/>
      <c r="D4" s="59"/>
      <c r="E4" s="59"/>
      <c r="F4" s="59"/>
      <c r="G4" s="59"/>
      <c r="H4" s="59"/>
      <c r="I4" s="59"/>
      <c r="J4" s="59"/>
      <c r="K4" s="57" t="s">
        <v>50</v>
      </c>
    </row>
    <row r="5" spans="1:11" ht="43.5" customHeight="1">
      <c r="A5" s="57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7"/>
    </row>
    <row r="6" spans="1:11" ht="18.75" customHeight="1">
      <c r="A6" s="57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7"/>
    </row>
    <row r="7" spans="1:14" ht="16.5" customHeight="1">
      <c r="A7" s="13" t="s">
        <v>38</v>
      </c>
      <c r="B7" s="47">
        <f aca="true" t="shared" si="0" ref="B7:K7">B8+B11</f>
        <v>64366</v>
      </c>
      <c r="C7" s="47">
        <f t="shared" si="0"/>
        <v>36941</v>
      </c>
      <c r="D7" s="47">
        <f t="shared" si="0"/>
        <v>66351</v>
      </c>
      <c r="E7" s="47">
        <f t="shared" si="0"/>
        <v>33923</v>
      </c>
      <c r="F7" s="47">
        <f t="shared" si="0"/>
        <v>46787</v>
      </c>
      <c r="G7" s="47">
        <f t="shared" si="0"/>
        <v>58673</v>
      </c>
      <c r="H7" s="47">
        <f t="shared" si="0"/>
        <v>55839</v>
      </c>
      <c r="I7" s="47">
        <f t="shared" si="0"/>
        <v>75947</v>
      </c>
      <c r="J7" s="47">
        <f t="shared" si="0"/>
        <v>15803</v>
      </c>
      <c r="K7" s="47">
        <f t="shared" si="0"/>
        <v>454630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4038</v>
      </c>
      <c r="C8" s="45">
        <f t="shared" si="1"/>
        <v>2341</v>
      </c>
      <c r="D8" s="45">
        <f t="shared" si="1"/>
        <v>3903</v>
      </c>
      <c r="E8" s="45">
        <f t="shared" si="1"/>
        <v>2115</v>
      </c>
      <c r="F8" s="45">
        <f t="shared" si="1"/>
        <v>3015</v>
      </c>
      <c r="G8" s="45">
        <f t="shared" si="1"/>
        <v>2284</v>
      </c>
      <c r="H8" s="45">
        <f t="shared" si="1"/>
        <v>1866</v>
      </c>
      <c r="I8" s="45">
        <f t="shared" si="1"/>
        <v>3524</v>
      </c>
      <c r="J8" s="45">
        <f t="shared" si="1"/>
        <v>359</v>
      </c>
      <c r="K8" s="38">
        <f>SUM(B8:J8)</f>
        <v>23445</v>
      </c>
      <c r="L8"/>
      <c r="M8"/>
      <c r="N8"/>
    </row>
    <row r="9" spans="1:14" ht="16.5" customHeight="1">
      <c r="A9" s="22" t="s">
        <v>36</v>
      </c>
      <c r="B9" s="45">
        <v>4036</v>
      </c>
      <c r="C9" s="45">
        <v>2341</v>
      </c>
      <c r="D9" s="45">
        <v>3903</v>
      </c>
      <c r="E9" s="45">
        <v>2111</v>
      </c>
      <c r="F9" s="45">
        <v>3014</v>
      </c>
      <c r="G9" s="45">
        <v>2284</v>
      </c>
      <c r="H9" s="45">
        <v>1866</v>
      </c>
      <c r="I9" s="45">
        <v>3521</v>
      </c>
      <c r="J9" s="45">
        <v>359</v>
      </c>
      <c r="K9" s="38">
        <f>SUM(B9:J9)</f>
        <v>23435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0</v>
      </c>
      <c r="D10" s="45">
        <v>0</v>
      </c>
      <c r="E10" s="45">
        <v>4</v>
      </c>
      <c r="F10" s="45">
        <v>1</v>
      </c>
      <c r="G10" s="45">
        <v>0</v>
      </c>
      <c r="H10" s="45">
        <v>0</v>
      </c>
      <c r="I10" s="45">
        <v>3</v>
      </c>
      <c r="J10" s="45">
        <v>0</v>
      </c>
      <c r="K10" s="38">
        <f>SUM(B10:J10)</f>
        <v>10</v>
      </c>
      <c r="L10"/>
      <c r="M10"/>
      <c r="N10"/>
    </row>
    <row r="11" spans="1:14" ht="16.5" customHeight="1">
      <c r="A11" s="44" t="s">
        <v>34</v>
      </c>
      <c r="B11" s="43">
        <v>60328</v>
      </c>
      <c r="C11" s="43">
        <v>34600</v>
      </c>
      <c r="D11" s="43">
        <v>62448</v>
      </c>
      <c r="E11" s="43">
        <v>31808</v>
      </c>
      <c r="F11" s="43">
        <v>43772</v>
      </c>
      <c r="G11" s="43">
        <v>56389</v>
      </c>
      <c r="H11" s="43">
        <v>53973</v>
      </c>
      <c r="I11" s="43">
        <v>72423</v>
      </c>
      <c r="J11" s="43">
        <v>15444</v>
      </c>
      <c r="K11" s="38">
        <f>SUM(B11:J11)</f>
        <v>431185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1.961804337265962</v>
      </c>
      <c r="C15" s="39">
        <v>2.422405324608464</v>
      </c>
      <c r="D15" s="39">
        <v>1.91606163571091</v>
      </c>
      <c r="E15" s="39">
        <v>2.489050047221182</v>
      </c>
      <c r="F15" s="39">
        <v>1.776561093294235</v>
      </c>
      <c r="G15" s="39">
        <v>1.677483548167282</v>
      </c>
      <c r="H15" s="39">
        <v>1.890139867009865</v>
      </c>
      <c r="I15" s="39">
        <v>2.024072188210455</v>
      </c>
      <c r="J15" s="39">
        <v>2.127913759689922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467221.35000000003</v>
      </c>
      <c r="C17" s="36">
        <f t="shared" si="2"/>
        <v>361647.47</v>
      </c>
      <c r="D17" s="36">
        <f t="shared" si="2"/>
        <v>549790.9199999999</v>
      </c>
      <c r="E17" s="36">
        <f t="shared" si="2"/>
        <v>330585.63</v>
      </c>
      <c r="F17" s="36">
        <f t="shared" si="2"/>
        <v>340126.77</v>
      </c>
      <c r="G17" s="36">
        <f t="shared" si="2"/>
        <v>394662.01</v>
      </c>
      <c r="H17" s="36">
        <f t="shared" si="2"/>
        <v>345174.69</v>
      </c>
      <c r="I17" s="36">
        <f t="shared" si="2"/>
        <v>532399.08</v>
      </c>
      <c r="J17" s="36">
        <f t="shared" si="2"/>
        <v>129414.12</v>
      </c>
      <c r="K17" s="36">
        <f aca="true" t="shared" si="3" ref="K17:K22">SUM(B17:J17)</f>
        <v>3451022.0400000005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218895.89</v>
      </c>
      <c r="C18" s="30">
        <f t="shared" si="4"/>
        <v>137904.45</v>
      </c>
      <c r="D18" s="30">
        <f t="shared" si="4"/>
        <v>274381.29</v>
      </c>
      <c r="E18" s="30">
        <f t="shared" si="4"/>
        <v>122129.58</v>
      </c>
      <c r="F18" s="30">
        <f t="shared" si="4"/>
        <v>178132.15</v>
      </c>
      <c r="G18" s="30">
        <f t="shared" si="4"/>
        <v>225861.71</v>
      </c>
      <c r="H18" s="30">
        <f t="shared" si="4"/>
        <v>171347.56</v>
      </c>
      <c r="I18" s="30">
        <f t="shared" si="4"/>
        <v>235253.43</v>
      </c>
      <c r="J18" s="30">
        <f t="shared" si="4"/>
        <v>55460.63</v>
      </c>
      <c r="K18" s="30">
        <f t="shared" si="3"/>
        <v>1619366.69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210535.02</v>
      </c>
      <c r="C19" s="30">
        <f t="shared" si="5"/>
        <v>196156.02</v>
      </c>
      <c r="D19" s="30">
        <f t="shared" si="5"/>
        <v>251350.17</v>
      </c>
      <c r="E19" s="30">
        <f t="shared" si="5"/>
        <v>181857.06</v>
      </c>
      <c r="F19" s="30">
        <f t="shared" si="5"/>
        <v>138330.5</v>
      </c>
      <c r="G19" s="30">
        <f t="shared" si="5"/>
        <v>153017.59</v>
      </c>
      <c r="H19" s="30">
        <f t="shared" si="5"/>
        <v>152523.29</v>
      </c>
      <c r="I19" s="30">
        <f t="shared" si="5"/>
        <v>240916.49</v>
      </c>
      <c r="J19" s="30">
        <f t="shared" si="5"/>
        <v>62554.81</v>
      </c>
      <c r="K19" s="30">
        <f t="shared" si="3"/>
        <v>1587240.9500000002</v>
      </c>
      <c r="L19"/>
      <c r="M19"/>
      <c r="N19"/>
    </row>
    <row r="20" spans="1:14" ht="16.5" customHeight="1">
      <c r="A20" s="18" t="s">
        <v>28</v>
      </c>
      <c r="B20" s="30">
        <v>36466.58</v>
      </c>
      <c r="C20" s="30">
        <v>27587</v>
      </c>
      <c r="D20" s="30">
        <v>24059.46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56229.16</v>
      </c>
      <c r="J20" s="30">
        <v>11398.68</v>
      </c>
      <c r="K20" s="30">
        <f t="shared" si="3"/>
        <v>240442.82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-17758.4</v>
      </c>
      <c r="C25" s="30">
        <f t="shared" si="6"/>
        <v>-10300.4</v>
      </c>
      <c r="D25" s="30">
        <f t="shared" si="6"/>
        <v>-35198.51</v>
      </c>
      <c r="E25" s="30">
        <f t="shared" si="6"/>
        <v>-9288.4</v>
      </c>
      <c r="F25" s="30">
        <f t="shared" si="6"/>
        <v>-13261.6</v>
      </c>
      <c r="G25" s="30">
        <f t="shared" si="6"/>
        <v>-10049.6</v>
      </c>
      <c r="H25" s="30">
        <f t="shared" si="6"/>
        <v>-8210.4</v>
      </c>
      <c r="I25" s="30">
        <f t="shared" si="6"/>
        <v>-15492.4</v>
      </c>
      <c r="J25" s="30">
        <f t="shared" si="6"/>
        <v>-6797.84</v>
      </c>
      <c r="K25" s="30">
        <f aca="true" t="shared" si="7" ref="K25:K33">SUM(B25:J25)</f>
        <v>-126357.55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-17758.4</v>
      </c>
      <c r="C26" s="30">
        <f t="shared" si="8"/>
        <v>-10300.4</v>
      </c>
      <c r="D26" s="30">
        <f t="shared" si="8"/>
        <v>-17173.2</v>
      </c>
      <c r="E26" s="30">
        <f t="shared" si="8"/>
        <v>-9288.4</v>
      </c>
      <c r="F26" s="30">
        <f t="shared" si="8"/>
        <v>-13261.6</v>
      </c>
      <c r="G26" s="30">
        <f t="shared" si="8"/>
        <v>-10049.6</v>
      </c>
      <c r="H26" s="30">
        <f t="shared" si="8"/>
        <v>-8210.4</v>
      </c>
      <c r="I26" s="30">
        <f t="shared" si="8"/>
        <v>-15492.4</v>
      </c>
      <c r="J26" s="30">
        <f t="shared" si="8"/>
        <v>-1579.6</v>
      </c>
      <c r="K26" s="30">
        <f t="shared" si="7"/>
        <v>-103114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-17758.4</v>
      </c>
      <c r="C27" s="30">
        <f aca="true" t="shared" si="9" ref="C27:J27">-ROUND((C9)*$E$3,2)</f>
        <v>-10300.4</v>
      </c>
      <c r="D27" s="30">
        <f t="shared" si="9"/>
        <v>-17173.2</v>
      </c>
      <c r="E27" s="30">
        <f t="shared" si="9"/>
        <v>-9288.4</v>
      </c>
      <c r="F27" s="30">
        <f t="shared" si="9"/>
        <v>-13261.6</v>
      </c>
      <c r="G27" s="30">
        <f t="shared" si="9"/>
        <v>-10049.6</v>
      </c>
      <c r="H27" s="30">
        <f t="shared" si="9"/>
        <v>-8210.4</v>
      </c>
      <c r="I27" s="30">
        <f t="shared" si="9"/>
        <v>-15492.4</v>
      </c>
      <c r="J27" s="30">
        <f t="shared" si="9"/>
        <v>-1579.6</v>
      </c>
      <c r="K27" s="30">
        <f t="shared" si="7"/>
        <v>-103114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-18025.31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-5218.24</v>
      </c>
      <c r="K31" s="30">
        <f t="shared" si="7"/>
        <v>-23243.550000000003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-18025.31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-5218.24</v>
      </c>
      <c r="K32" s="30">
        <f t="shared" si="7"/>
        <v>-23243.550000000003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0</v>
      </c>
      <c r="E39" s="27">
        <v>0</v>
      </c>
      <c r="F39" s="17">
        <v>0</v>
      </c>
      <c r="G39" s="27">
        <v>0</v>
      </c>
      <c r="H39" s="27">
        <v>0</v>
      </c>
      <c r="I39" s="17">
        <v>0</v>
      </c>
      <c r="J39" s="17">
        <v>0</v>
      </c>
      <c r="K39" s="2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0</v>
      </c>
      <c r="E40" s="27">
        <v>0</v>
      </c>
      <c r="F40" s="17">
        <v>0</v>
      </c>
      <c r="G40" s="27">
        <v>0</v>
      </c>
      <c r="H40" s="27">
        <v>0</v>
      </c>
      <c r="I40" s="17">
        <v>0</v>
      </c>
      <c r="J40" s="17">
        <v>0</v>
      </c>
      <c r="K40" s="2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f aca="true" t="shared" si="11" ref="B45:J45">+B17+B25</f>
        <v>449462.95</v>
      </c>
      <c r="C45" s="10">
        <f t="shared" si="11"/>
        <v>351347.06999999995</v>
      </c>
      <c r="D45" s="27">
        <f>IF(D17+D25+D46&lt;0,0,D17+D25+D46)</f>
        <v>0</v>
      </c>
      <c r="E45" s="27">
        <f>IF(E17+E25+E46&lt;0,0,E17+E25+E46)</f>
        <v>0</v>
      </c>
      <c r="F45" s="10">
        <f t="shared" si="11"/>
        <v>326865.17000000004</v>
      </c>
      <c r="G45" s="27">
        <f>IF(G17+G25+G46&lt;0,0,G17+G25+G46)</f>
        <v>0</v>
      </c>
      <c r="H45" s="27">
        <f>IF(H17+H25+H46&lt;0,0,H17+H25+H46)</f>
        <v>0</v>
      </c>
      <c r="I45" s="10">
        <f t="shared" si="11"/>
        <v>516906.67999999993</v>
      </c>
      <c r="J45" s="10">
        <f t="shared" si="11"/>
        <v>122616.28</v>
      </c>
      <c r="K45" s="20">
        <f>SUM(B45:J45)</f>
        <v>1767198.15</v>
      </c>
      <c r="L45" s="60"/>
    </row>
    <row r="46" spans="1:13" ht="16.5" customHeight="1">
      <c r="A46" s="18" t="s">
        <v>7</v>
      </c>
      <c r="B46" s="17">
        <v>0</v>
      </c>
      <c r="C46" s="17">
        <v>0</v>
      </c>
      <c r="D46" s="27">
        <v>-808320.38</v>
      </c>
      <c r="E46" s="27">
        <v>-354229.92000000004</v>
      </c>
      <c r="F46" s="17">
        <v>0</v>
      </c>
      <c r="G46" s="27">
        <v>-487868.1100000001</v>
      </c>
      <c r="H46" s="27">
        <v>-480575.1300000001</v>
      </c>
      <c r="I46" s="17">
        <v>0</v>
      </c>
      <c r="J46" s="17">
        <v>0</v>
      </c>
      <c r="K46" s="27">
        <f>SUM(B46:J46)</f>
        <v>-2130993.54</v>
      </c>
      <c r="L46" s="61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7">
        <f>IF(D17+D25+D46&gt;0,0,D17+D25+D46)</f>
        <v>-293727.9700000001</v>
      </c>
      <c r="E47" s="27">
        <f>IF(E17+E25+E46&gt;0,0,E17+E25+E46)</f>
        <v>-32932.69000000006</v>
      </c>
      <c r="F47" s="17">
        <v>0</v>
      </c>
      <c r="G47" s="27">
        <f>IF(G17+G25+G46&gt;0,0,G17+G25+G46)</f>
        <v>-103255.70000000007</v>
      </c>
      <c r="H47" s="27">
        <f>IF(H17+H25+H46&gt;0,0,H17+H25+H46)</f>
        <v>-143610.84000000014</v>
      </c>
      <c r="I47" s="17">
        <v>0</v>
      </c>
      <c r="J47" s="17">
        <v>0</v>
      </c>
      <c r="K47" s="27">
        <f>SUM(B47:J47)</f>
        <v>-573527.2000000004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449462.95</v>
      </c>
      <c r="C51" s="10">
        <f t="shared" si="12"/>
        <v>351347.07</v>
      </c>
      <c r="D51" s="10">
        <f t="shared" si="12"/>
        <v>0</v>
      </c>
      <c r="E51" s="10">
        <f t="shared" si="12"/>
        <v>0</v>
      </c>
      <c r="F51" s="10">
        <f t="shared" si="12"/>
        <v>326865.16</v>
      </c>
      <c r="G51" s="10">
        <f t="shared" si="12"/>
        <v>0</v>
      </c>
      <c r="H51" s="10">
        <f t="shared" si="12"/>
        <v>0</v>
      </c>
      <c r="I51" s="10">
        <f>SUM(I52:I64)</f>
        <v>516906.68000000005</v>
      </c>
      <c r="J51" s="10">
        <f t="shared" si="12"/>
        <v>122616.27</v>
      </c>
      <c r="K51" s="5">
        <f>SUM(K52:K64)</f>
        <v>1767198.13</v>
      </c>
      <c r="L51" s="9"/>
    </row>
    <row r="52" spans="1:11" ht="16.5" customHeight="1">
      <c r="A52" s="7" t="s">
        <v>61</v>
      </c>
      <c r="B52" s="8">
        <v>392336.21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392336.21</v>
      </c>
    </row>
    <row r="53" spans="1:11" ht="16.5" customHeight="1">
      <c r="A53" s="7" t="s">
        <v>62</v>
      </c>
      <c r="B53" s="8">
        <v>57126.74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57126.74</v>
      </c>
    </row>
    <row r="54" spans="1:11" ht="16.5" customHeight="1">
      <c r="A54" s="7" t="s">
        <v>4</v>
      </c>
      <c r="B54" s="6">
        <v>0</v>
      </c>
      <c r="C54" s="8">
        <v>351347.07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351347.07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0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0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326865.16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326865.16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0</v>
      </c>
      <c r="H58" s="6">
        <v>0</v>
      </c>
      <c r="I58" s="6">
        <v>0</v>
      </c>
      <c r="J58" s="6">
        <v>0</v>
      </c>
      <c r="K58" s="5">
        <f t="shared" si="13"/>
        <v>0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0</v>
      </c>
      <c r="I59" s="6">
        <v>0</v>
      </c>
      <c r="J59" s="6">
        <v>0</v>
      </c>
      <c r="K59" s="5">
        <f t="shared" si="13"/>
        <v>0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186086.4</v>
      </c>
      <c r="J61" s="6">
        <v>0</v>
      </c>
      <c r="K61" s="5">
        <f t="shared" si="13"/>
        <v>186086.4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330820.28</v>
      </c>
      <c r="J62" s="6">
        <v>0</v>
      </c>
      <c r="K62" s="5">
        <f t="shared" si="13"/>
        <v>330820.28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122616.27</v>
      </c>
      <c r="K63" s="5">
        <f t="shared" si="13"/>
        <v>122616.27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2020-04-03T13:36:08Z</dcterms:modified>
  <cp:category/>
  <cp:version/>
  <cp:contentType/>
  <cp:contentStatus/>
</cp:coreProperties>
</file>