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<sst xmlns="http://schemas.openxmlformats.org/spreadsheetml/2006/main" count="72" uniqueCount="71">
  <si>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</si>
  <si>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</si>
  <si>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</si>
  <si>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</si>
  <si>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</si>
  <si>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</si>
  <si>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</si>
  <si>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</si>
  <si>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</si>
  <si>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</si>
  <si>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</si>
  <si>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</si>
  <si>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</si>
  <si>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</si>
  <si>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</si>
  <si>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</si>
  <si>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</si>
  <si>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</si>
  <si>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</si>
  <si>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</si>
  <si>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</si>
  <si>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</si>
  <si>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</si>
  <si>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</si>
  <si>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</si>
  <si>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</si>
  <si>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</si>
  <si>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</si>
  <si>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</si>
  <si>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</si>
  <si>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</si>
  <si>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</si>
  <si>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</si>
  <si>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</si>
  <si>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</si>
  <si>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</si>
  <si>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</si>
  <si>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</si>
  <si>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</si>
  <si>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</si>
  <si>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</si>
  <si>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</si>
  <si>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</si>
  <si>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</si>
  <si>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</si>
  <si>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</si>
  <si>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</si>
  <si>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</si>
  <si>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</si>
  <si>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</si>
  <si>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</si>
  <si>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</si>
  <si>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</si>
  <si>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</si>
  <si>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</si>
  <si>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</si>
  <si>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</si>
  <si>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</si>
  <si>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</si>
  <si>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</si>
  <si>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</si>
  <si>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</si>
  <si>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</si>
  <si>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</si>
  <si>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</si>
  <si>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</si>
  <si>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</si>
  <si>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</si>
  <si>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</si>
  <si>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</si>
  <si>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29/03/20 - VENCIMENTO 03/04/20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</si>
</sst>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50" t="s">
        <v>63</v>
      </c>
      <c r="C5" s="50" t="s">
        <v>49</v>
      </c>
      <c r="D5" s="51" t="s">
        <v>64</v>
      </c>
      <c r="E5" s="51" t="s">
        <v>65</v>
      </c>
      <c r="F5" s="51" t="s">
        <v>66</v>
      </c>
      <c r="G5" s="50" t="s">
        <v>67</v>
      </c>
      <c r="H5" s="51" t="s">
        <v>64</v>
      </c>
      <c r="I5" s="50" t="s">
        <v>48</v>
      </c>
      <c r="J5" s="50" t="s">
        <v>68</v>
      </c>
      <c r="K5" s="58"/>
    </row>
    <row r="6" spans="1:11" ht="18.75" customHeight="1">
      <c r="A6" s="58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8"/>
    </row>
    <row r="7" spans="1:14" ht="16.5" customHeight="1">
      <c r="A7" s="13" t="s">
        <v>38</v>
      </c>
      <c r="B7" s="48">
        <f aca="true" t="shared" si="0" ref="B7:K7">B8+B11</f>
        <v>34841</v>
      </c>
      <c r="C7" s="48">
        <f t="shared" si="0"/>
        <v>17402</v>
      </c>
      <c r="D7" s="48">
        <f t="shared" si="0"/>
        <v>33688</v>
      </c>
      <c r="E7" s="48">
        <f t="shared" si="0"/>
        <v>16256</v>
      </c>
      <c r="F7" s="48">
        <f t="shared" si="0"/>
        <v>28795</v>
      </c>
      <c r="G7" s="48">
        <f t="shared" si="0"/>
        <v>34515</v>
      </c>
      <c r="H7" s="48">
        <f t="shared" si="0"/>
        <v>32226</v>
      </c>
      <c r="I7" s="48">
        <f t="shared" si="0"/>
        <v>46199</v>
      </c>
      <c r="J7" s="48">
        <f t="shared" si="0"/>
        <v>9822</v>
      </c>
      <c r="K7" s="48">
        <f t="shared" si="0"/>
        <v>253744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2247</v>
      </c>
      <c r="C8" s="46">
        <f t="shared" si="1"/>
        <v>1226</v>
      </c>
      <c r="D8" s="46">
        <f t="shared" si="1"/>
        <v>2245</v>
      </c>
      <c r="E8" s="46">
        <f t="shared" si="1"/>
        <v>1239</v>
      </c>
      <c r="F8" s="46">
        <f t="shared" si="1"/>
        <v>1863</v>
      </c>
      <c r="G8" s="46">
        <f t="shared" si="1"/>
        <v>1440</v>
      </c>
      <c r="H8" s="46">
        <f t="shared" si="1"/>
        <v>1207</v>
      </c>
      <c r="I8" s="46">
        <f t="shared" si="1"/>
        <v>2118</v>
      </c>
      <c r="J8" s="46">
        <f t="shared" si="1"/>
        <v>233</v>
      </c>
      <c r="K8" s="39">
        <f>SUM(B8:J8)</f>
        <v>13818</v>
      </c>
      <c r="L8"/>
      <c r="M8"/>
      <c r="N8"/>
    </row>
    <row r="9" spans="1:14" ht="16.5" customHeight="1">
      <c r="A9" s="23" t="s">
        <v>36</v>
      </c>
      <c r="B9" s="46">
        <v>2247</v>
      </c>
      <c r="C9" s="46">
        <v>1226</v>
      </c>
      <c r="D9" s="46">
        <v>2245</v>
      </c>
      <c r="E9" s="46">
        <v>1237</v>
      </c>
      <c r="F9" s="46">
        <v>1863</v>
      </c>
      <c r="G9" s="46">
        <v>1440</v>
      </c>
      <c r="H9" s="46">
        <v>1207</v>
      </c>
      <c r="I9" s="46">
        <v>2113</v>
      </c>
      <c r="J9" s="46">
        <v>233</v>
      </c>
      <c r="K9" s="39">
        <f>SUM(B9:J9)</f>
        <v>13811</v>
      </c>
      <c r="L9"/>
      <c r="M9"/>
      <c r="N9"/>
    </row>
    <row r="10" spans="1:14" ht="16.5" customHeight="1">
      <c r="A10" s="23" t="s">
        <v>35</v>
      </c>
      <c r="B10" s="46">
        <v>0</v>
      </c>
      <c r="C10" s="46">
        <v>0</v>
      </c>
      <c r="D10" s="46">
        <v>0</v>
      </c>
      <c r="E10" s="46">
        <v>2</v>
      </c>
      <c r="F10" s="46">
        <v>0</v>
      </c>
      <c r="G10" s="46">
        <v>0</v>
      </c>
      <c r="H10" s="46">
        <v>0</v>
      </c>
      <c r="I10" s="46">
        <v>5</v>
      </c>
      <c r="J10" s="46">
        <v>0</v>
      </c>
      <c r="K10" s="39">
        <f>SUM(B10:J10)</f>
        <v>7</v>
      </c>
      <c r="L10"/>
      <c r="M10"/>
      <c r="N10"/>
    </row>
    <row r="11" spans="1:14" ht="16.5" customHeight="1">
      <c r="A11" s="45" t="s">
        <v>34</v>
      </c>
      <c r="B11" s="44">
        <v>32594</v>
      </c>
      <c r="C11" s="44">
        <v>16176</v>
      </c>
      <c r="D11" s="44">
        <v>31443</v>
      </c>
      <c r="E11" s="44">
        <v>15017</v>
      </c>
      <c r="F11" s="44">
        <v>26932</v>
      </c>
      <c r="G11" s="44">
        <v>33075</v>
      </c>
      <c r="H11" s="44">
        <v>31019</v>
      </c>
      <c r="I11" s="44">
        <v>44081</v>
      </c>
      <c r="J11" s="44">
        <v>9589</v>
      </c>
      <c r="K11" s="39">
        <f>SUM(B11:J11)</f>
        <v>239926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1.961804337265962</v>
      </c>
      <c r="C15" s="40">
        <v>2.422405324608464</v>
      </c>
      <c r="D15" s="40">
        <v>1.91606163571091</v>
      </c>
      <c r="E15" s="40">
        <v>2.489050047221182</v>
      </c>
      <c r="F15" s="40">
        <v>1.776561093294235</v>
      </c>
      <c r="G15" s="40">
        <v>1.677483548167282</v>
      </c>
      <c r="H15" s="40">
        <v>1.890139867009865</v>
      </c>
      <c r="I15" s="40">
        <v>2.024072188210455</v>
      </c>
      <c r="J15" s="40">
        <v>2.127913759689922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270239.28</v>
      </c>
      <c r="C17" s="37">
        <f t="shared" si="2"/>
        <v>184954.71000000002</v>
      </c>
      <c r="D17" s="37">
        <f t="shared" si="2"/>
        <v>290985.99</v>
      </c>
      <c r="E17" s="37">
        <f t="shared" si="2"/>
        <v>172270.27</v>
      </c>
      <c r="F17" s="37">
        <f t="shared" si="2"/>
        <v>218430.64</v>
      </c>
      <c r="G17" s="37">
        <f t="shared" si="2"/>
        <v>238662.37999999998</v>
      </c>
      <c r="H17" s="37">
        <f t="shared" si="2"/>
        <v>208217.31</v>
      </c>
      <c r="I17" s="37">
        <f t="shared" si="2"/>
        <v>345886.07999999996</v>
      </c>
      <c r="J17" s="37">
        <f t="shared" si="2"/>
        <v>84748.53</v>
      </c>
      <c r="K17" s="37">
        <f aca="true" t="shared" si="3" ref="K17:K22">SUM(B17:J17)</f>
        <v>2014395.1900000002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118487.27</v>
      </c>
      <c r="C18" s="31">
        <f t="shared" si="4"/>
        <v>64963.41</v>
      </c>
      <c r="D18" s="31">
        <f t="shared" si="4"/>
        <v>139309.99</v>
      </c>
      <c r="E18" s="31">
        <f t="shared" si="4"/>
        <v>58524.85</v>
      </c>
      <c r="F18" s="31">
        <f t="shared" si="4"/>
        <v>109631.2</v>
      </c>
      <c r="G18" s="31">
        <f t="shared" si="4"/>
        <v>132865.49</v>
      </c>
      <c r="H18" s="31">
        <f t="shared" si="4"/>
        <v>98888.7</v>
      </c>
      <c r="I18" s="31">
        <f t="shared" si="4"/>
        <v>143106.02</v>
      </c>
      <c r="J18" s="31">
        <f t="shared" si="4"/>
        <v>34470.31</v>
      </c>
      <c r="K18" s="31">
        <f t="shared" si="3"/>
        <v>900247.24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113961.57</v>
      </c>
      <c r="C19" s="31">
        <f t="shared" si="5"/>
        <v>92404.3</v>
      </c>
      <c r="D19" s="31">
        <f t="shared" si="5"/>
        <v>127616.54</v>
      </c>
      <c r="E19" s="31">
        <f t="shared" si="5"/>
        <v>87146.43</v>
      </c>
      <c r="F19" s="31">
        <f t="shared" si="5"/>
        <v>85135.32</v>
      </c>
      <c r="G19" s="31">
        <f t="shared" si="5"/>
        <v>90014.18</v>
      </c>
      <c r="H19" s="31">
        <f t="shared" si="5"/>
        <v>88024.77</v>
      </c>
      <c r="I19" s="31">
        <f t="shared" si="5"/>
        <v>146550.9</v>
      </c>
      <c r="J19" s="31">
        <f t="shared" si="5"/>
        <v>38879.54</v>
      </c>
      <c r="K19" s="31">
        <f t="shared" si="3"/>
        <v>869733.55</v>
      </c>
      <c r="L19"/>
      <c r="M19"/>
      <c r="N19"/>
    </row>
    <row r="20" spans="1:14" ht="16.5" customHeight="1">
      <c r="A20" s="18" t="s">
        <v>28</v>
      </c>
      <c r="B20" s="31">
        <v>36466.58</v>
      </c>
      <c r="C20" s="31">
        <v>27587</v>
      </c>
      <c r="D20" s="31">
        <v>24059.46</v>
      </c>
      <c r="E20" s="31">
        <v>25275.13</v>
      </c>
      <c r="F20" s="31">
        <v>22340.26</v>
      </c>
      <c r="G20" s="31">
        <v>15782.71</v>
      </c>
      <c r="H20" s="31">
        <v>21303.84</v>
      </c>
      <c r="I20" s="31">
        <v>56229.16</v>
      </c>
      <c r="J20" s="31">
        <v>11398.68</v>
      </c>
      <c r="K20" s="31">
        <f t="shared" si="3"/>
        <v>240442.82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0</v>
      </c>
      <c r="E22" s="31">
        <v>0</v>
      </c>
      <c r="F22" s="35">
        <v>0</v>
      </c>
      <c r="G22" s="31">
        <v>0</v>
      </c>
      <c r="H22" s="31">
        <v>0</v>
      </c>
      <c r="I22" s="35">
        <v>0</v>
      </c>
      <c r="J22" s="31">
        <v>0</v>
      </c>
      <c r="K22" s="31">
        <f t="shared" si="3"/>
        <v>0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-9886.8</v>
      </c>
      <c r="C25" s="31">
        <f t="shared" si="6"/>
        <v>-5394.4</v>
      </c>
      <c r="D25" s="31">
        <f t="shared" si="6"/>
        <v>-27903.31</v>
      </c>
      <c r="E25" s="31">
        <f t="shared" si="6"/>
        <v>-5442.8</v>
      </c>
      <c r="F25" s="31">
        <f t="shared" si="6"/>
        <v>-8197.2</v>
      </c>
      <c r="G25" s="31">
        <f t="shared" si="6"/>
        <v>-6336</v>
      </c>
      <c r="H25" s="31">
        <f t="shared" si="6"/>
        <v>-5310.8</v>
      </c>
      <c r="I25" s="31">
        <f t="shared" si="6"/>
        <v>-9297.2</v>
      </c>
      <c r="J25" s="31">
        <f t="shared" si="6"/>
        <v>-6243.44</v>
      </c>
      <c r="K25" s="31">
        <f aca="true" t="shared" si="7" ref="K25:K33">SUM(B25:J25)</f>
        <v>-84011.95000000001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-9886.8</v>
      </c>
      <c r="C26" s="31">
        <f t="shared" si="8"/>
        <v>-5394.4</v>
      </c>
      <c r="D26" s="31">
        <f t="shared" si="8"/>
        <v>-9878</v>
      </c>
      <c r="E26" s="31">
        <f t="shared" si="8"/>
        <v>-5442.8</v>
      </c>
      <c r="F26" s="31">
        <f t="shared" si="8"/>
        <v>-8197.2</v>
      </c>
      <c r="G26" s="31">
        <f t="shared" si="8"/>
        <v>-6336</v>
      </c>
      <c r="H26" s="31">
        <f t="shared" si="8"/>
        <v>-5310.8</v>
      </c>
      <c r="I26" s="31">
        <f t="shared" si="8"/>
        <v>-9297.2</v>
      </c>
      <c r="J26" s="31">
        <f t="shared" si="8"/>
        <v>-1025.2</v>
      </c>
      <c r="K26" s="31">
        <f t="shared" si="7"/>
        <v>-60768.399999999994</v>
      </c>
      <c r="L26"/>
      <c r="M26"/>
      <c r="N26"/>
    </row>
    <row r="27" spans="1:14" s="24" customFormat="1" ht="16.5" customHeight="1">
      <c r="A27" s="30" t="s">
        <v>60</v>
      </c>
      <c r="B27" s="31">
        <f>-ROUND((B9)*$E$3,2)</f>
        <v>-9886.8</v>
      </c>
      <c r="C27" s="31">
        <f aca="true" t="shared" si="9" ref="C27:J27">-ROUND((C9)*$E$3,2)</f>
        <v>-5394.4</v>
      </c>
      <c r="D27" s="31">
        <f t="shared" si="9"/>
        <v>-9878</v>
      </c>
      <c r="E27" s="31">
        <f t="shared" si="9"/>
        <v>-5442.8</v>
      </c>
      <c r="F27" s="31">
        <f t="shared" si="9"/>
        <v>-8197.2</v>
      </c>
      <c r="G27" s="31">
        <f t="shared" si="9"/>
        <v>-6336</v>
      </c>
      <c r="H27" s="31">
        <f t="shared" si="9"/>
        <v>-5310.8</v>
      </c>
      <c r="I27" s="31">
        <f t="shared" si="9"/>
        <v>-9297.2</v>
      </c>
      <c r="J27" s="31">
        <f t="shared" si="9"/>
        <v>-1025.2</v>
      </c>
      <c r="K27" s="31">
        <f t="shared" si="7"/>
        <v>-60768.399999999994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0</v>
      </c>
      <c r="C29" s="31">
        <v>0</v>
      </c>
      <c r="D29" s="31">
        <v>0</v>
      </c>
      <c r="E29" s="31">
        <v>0</v>
      </c>
      <c r="F29" s="27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7"/>
        <v>0</v>
      </c>
      <c r="L29"/>
      <c r="M29"/>
      <c r="N29"/>
    </row>
    <row r="30" spans="1:14" ht="16.5" customHeight="1">
      <c r="A30" s="26" t="s">
        <v>21</v>
      </c>
      <c r="B30" s="31">
        <v>0</v>
      </c>
      <c r="C30" s="31">
        <v>0</v>
      </c>
      <c r="D30" s="31">
        <v>0</v>
      </c>
      <c r="E30" s="31">
        <v>0</v>
      </c>
      <c r="F30" s="27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7"/>
        <v>0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-23243.550000000003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0</v>
      </c>
      <c r="E39" s="28">
        <v>0</v>
      </c>
      <c r="F39" s="17">
        <v>0</v>
      </c>
      <c r="G39" s="28">
        <v>0</v>
      </c>
      <c r="H39" s="28">
        <v>0</v>
      </c>
      <c r="I39" s="17">
        <v>0</v>
      </c>
      <c r="J39" s="17">
        <v>0</v>
      </c>
      <c r="K39" s="28">
        <f>SUM(B39:J39)</f>
        <v>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0</v>
      </c>
      <c r="E40" s="28">
        <v>0</v>
      </c>
      <c r="F40" s="17">
        <v>0</v>
      </c>
      <c r="G40" s="28">
        <v>0</v>
      </c>
      <c r="H40" s="28">
        <v>0</v>
      </c>
      <c r="I40" s="17">
        <v>0</v>
      </c>
      <c r="J40" s="17">
        <v>0</v>
      </c>
      <c r="K40" s="28">
        <f>SUM(B40:J40)</f>
        <v>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260352.48000000004</v>
      </c>
      <c r="C45" s="10">
        <f t="shared" si="11"/>
        <v>179560.31000000003</v>
      </c>
      <c r="D45" s="28">
        <f>IF(D17+D25+D46&lt;0,0,D17+D25+D46)</f>
        <v>0</v>
      </c>
      <c r="E45" s="28">
        <f>IF(E17+E25+E46&lt;0,0,E17+E25+E46)</f>
        <v>133894.77999999994</v>
      </c>
      <c r="F45" s="10">
        <f t="shared" si="11"/>
        <v>210233.44</v>
      </c>
      <c r="G45" s="28">
        <f>IF(G17+G25+G46&lt;0,0,G17+G25+G46)</f>
        <v>129070.6799999999</v>
      </c>
      <c r="H45" s="28">
        <f>IF(H17+H25+H46&lt;0,0,H17+H25+H46)</f>
        <v>59295.66999999987</v>
      </c>
      <c r="I45" s="10">
        <f t="shared" si="11"/>
        <v>336588.87999999995</v>
      </c>
      <c r="J45" s="10">
        <f t="shared" si="11"/>
        <v>78505.09</v>
      </c>
      <c r="K45" s="21">
        <f>SUM(B45:J45)</f>
        <v>1387501.3299999998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28">
        <v>-293727.9700000001</v>
      </c>
      <c r="E46" s="28">
        <v>-32932.69000000006</v>
      </c>
      <c r="F46" s="17">
        <v>0</v>
      </c>
      <c r="G46" s="28">
        <v>-103255.70000000007</v>
      </c>
      <c r="H46" s="28">
        <v>-143610.84000000014</v>
      </c>
      <c r="I46" s="17">
        <v>0</v>
      </c>
      <c r="J46" s="17">
        <v>0</v>
      </c>
      <c r="K46" s="28">
        <f>SUM(B46:J46)</f>
        <v>-573527.2000000004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28">
        <f>IF(D17+D25+D46&gt;0,0,D17+D25+D46)</f>
        <v>-30645.290000000095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28">
        <f>SUM(B47:J47)</f>
        <v>-30645.290000000095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260352.49</v>
      </c>
      <c r="C51" s="10">
        <f t="shared" si="12"/>
        <v>179560.3</v>
      </c>
      <c r="D51" s="10">
        <f t="shared" si="12"/>
        <v>0</v>
      </c>
      <c r="E51" s="10">
        <f t="shared" si="12"/>
        <v>133894.79</v>
      </c>
      <c r="F51" s="10">
        <f t="shared" si="12"/>
        <v>210233.45</v>
      </c>
      <c r="G51" s="10">
        <f t="shared" si="12"/>
        <v>129070.71</v>
      </c>
      <c r="H51" s="10">
        <f t="shared" si="12"/>
        <v>59295.68</v>
      </c>
      <c r="I51" s="10">
        <f>SUM(I52:I64)</f>
        <v>336588.88</v>
      </c>
      <c r="J51" s="10">
        <f t="shared" si="12"/>
        <v>78505.08</v>
      </c>
      <c r="K51" s="5">
        <f>SUM(K52:K64)</f>
        <v>1387501.3800000001</v>
      </c>
      <c r="L51" s="9"/>
    </row>
    <row r="52" spans="1:11" ht="16.5" customHeight="1">
      <c r="A52" s="7" t="s">
        <v>61</v>
      </c>
      <c r="B52" s="8">
        <v>227079.44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227079.44</v>
      </c>
    </row>
    <row r="53" spans="1:11" ht="16.5" customHeight="1">
      <c r="A53" s="7" t="s">
        <v>62</v>
      </c>
      <c r="B53" s="8">
        <v>33273.05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33273.05</v>
      </c>
    </row>
    <row r="54" spans="1:11" ht="16.5" customHeight="1">
      <c r="A54" s="7" t="s">
        <v>4</v>
      </c>
      <c r="B54" s="6">
        <v>0</v>
      </c>
      <c r="C54" s="8">
        <v>179560.3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179560.3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0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133894.79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133894.79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210233.45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210233.45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129070.71</v>
      </c>
      <c r="H58" s="6">
        <v>0</v>
      </c>
      <c r="I58" s="6">
        <v>0</v>
      </c>
      <c r="J58" s="6">
        <v>0</v>
      </c>
      <c r="K58" s="5">
        <f t="shared" si="13"/>
        <v>129070.71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59295.68</v>
      </c>
      <c r="I59" s="6">
        <v>0</v>
      </c>
      <c r="J59" s="6">
        <v>0</v>
      </c>
      <c r="K59" s="5">
        <f t="shared" si="13"/>
        <v>59295.68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118344.65</v>
      </c>
      <c r="J61" s="6">
        <v>0</v>
      </c>
      <c r="K61" s="5">
        <f t="shared" si="13"/>
        <v>118344.65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218244.23</v>
      </c>
      <c r="J62" s="6">
        <v>0</v>
      </c>
      <c r="K62" s="5">
        <f t="shared" si="13"/>
        <v>218244.23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78505.08</v>
      </c>
      <c r="K63" s="5">
        <f t="shared" si="13"/>
        <v>78505.08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2020-04-03T13:40:02Z</dcterms:modified>
  <cp:category/>
  <cp:version/>
  <cp:contentType/>
  <cp:contentStatus/>
</cp:coreProperties>
</file>