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<sst xmlns="http://schemas.openxmlformats.org/spreadsheetml/2006/main" count="77" uniqueCount="74">
  <si>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</si>
  <si>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</si>
  <si>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</si>
  <si>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</si>
  <si>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</si>
  <si>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</si>
  <si>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</si>
  <si>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</si>
  <si>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</si>
  <si>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</si>
  <si>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</si>
  <si>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</si>
  <si>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</si>
  <si>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</si>
  <si>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</si>
  <si>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</si>
  <si>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</si>
  <si>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</si>
  <si>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</si>
  <si>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</si>
  <si>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</si>
  <si>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</si>
  <si>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</si>
  <si>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</si>
  <si>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</si>
  <si>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</si>
  <si>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</si>
  <si>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</si>
  <si>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</si>
  <si>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</si>
  <si>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</si>
  <si>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</si>
  <si>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</si>
  <si>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</si>
  <si>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</si>
  <si>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</si>
  <si>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</si>
  <si>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</si>
  <si>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</si>
  <si>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</si>
  <si>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</si>
  <si>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</si>
  <si>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</si>
  <si>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</si>
  <si>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</si>
  <si>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</si>
  <si>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</si>
  <si>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</si>
  <si>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</si>
  <si>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</si>
  <si>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</si>
  <si>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</si>
  <si>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</si>
  <si>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</si>
  <si>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</si>
  <si>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</si>
  <si>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</si>
  <si>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</si>
  <si>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</si>
  <si>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</si>
  <si>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</si>
  <si>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</si>
  <si>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</si>
  <si>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</si>
  <si>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</si>
  <si>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</si>
  <si>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</si>
  <si>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</si>
  <si>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</si>
  <si>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</si>
  <si>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</si>
  <si>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</si>
  <si>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</si>
  <si>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01/03/20 - VENCIMENTO 06/03/20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</si>
</sst>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66</xdr:row>
      <xdr:rowOff>0</xdr:rowOff>
    </xdr:from>
    <xdr:to>
      <xdr:col>6</xdr:col>
      <xdr:colOff>914400</xdr:colOff>
      <xdr:row>67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53950" y="15697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169588</v>
      </c>
      <c r="C7" s="9">
        <f t="shared" si="0"/>
        <v>112782</v>
      </c>
      <c r="D7" s="9">
        <f t="shared" si="0"/>
        <v>134600</v>
      </c>
      <c r="E7" s="9">
        <f t="shared" si="0"/>
        <v>24680</v>
      </c>
      <c r="F7" s="9">
        <f t="shared" si="0"/>
        <v>115579</v>
      </c>
      <c r="G7" s="9">
        <f t="shared" si="0"/>
        <v>180602</v>
      </c>
      <c r="H7" s="9">
        <f t="shared" si="0"/>
        <v>15670</v>
      </c>
      <c r="I7" s="9">
        <f t="shared" si="0"/>
        <v>99689</v>
      </c>
      <c r="J7" s="9">
        <f t="shared" si="0"/>
        <v>112294</v>
      </c>
      <c r="K7" s="9">
        <f t="shared" si="0"/>
        <v>161331</v>
      </c>
      <c r="L7" s="9">
        <f t="shared" si="0"/>
        <v>136654</v>
      </c>
      <c r="M7" s="9">
        <f t="shared" si="0"/>
        <v>46232</v>
      </c>
      <c r="N7" s="9">
        <f t="shared" si="0"/>
        <v>27958</v>
      </c>
      <c r="O7" s="9">
        <f t="shared" si="0"/>
        <v>1337659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10634</v>
      </c>
      <c r="C8" s="11">
        <f t="shared" si="1"/>
        <v>8828</v>
      </c>
      <c r="D8" s="11">
        <f t="shared" si="1"/>
        <v>7727</v>
      </c>
      <c r="E8" s="11">
        <f t="shared" si="1"/>
        <v>1131</v>
      </c>
      <c r="F8" s="11">
        <f t="shared" si="1"/>
        <v>6433</v>
      </c>
      <c r="G8" s="11">
        <f t="shared" si="1"/>
        <v>11427</v>
      </c>
      <c r="H8" s="11">
        <f t="shared" si="1"/>
        <v>1030</v>
      </c>
      <c r="I8" s="11">
        <f t="shared" si="1"/>
        <v>7961</v>
      </c>
      <c r="J8" s="11">
        <f t="shared" si="1"/>
        <v>7634</v>
      </c>
      <c r="K8" s="11">
        <f t="shared" si="1"/>
        <v>7944</v>
      </c>
      <c r="L8" s="11">
        <f t="shared" si="1"/>
        <v>6649</v>
      </c>
      <c r="M8" s="11">
        <f t="shared" si="1"/>
        <v>2831</v>
      </c>
      <c r="N8" s="11">
        <f t="shared" si="1"/>
        <v>2069</v>
      </c>
      <c r="O8" s="11">
        <f t="shared" si="1"/>
        <v>82298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10634</v>
      </c>
      <c r="C9" s="11">
        <v>8828</v>
      </c>
      <c r="D9" s="11">
        <v>7727</v>
      </c>
      <c r="E9" s="11">
        <v>1131</v>
      </c>
      <c r="F9" s="11">
        <v>6433</v>
      </c>
      <c r="G9" s="11">
        <v>11427</v>
      </c>
      <c r="H9" s="11">
        <v>1028</v>
      </c>
      <c r="I9" s="11">
        <v>7961</v>
      </c>
      <c r="J9" s="11">
        <v>7634</v>
      </c>
      <c r="K9" s="11">
        <v>7939</v>
      </c>
      <c r="L9" s="11">
        <v>6649</v>
      </c>
      <c r="M9" s="11">
        <v>2827</v>
      </c>
      <c r="N9" s="11">
        <v>2069</v>
      </c>
      <c r="O9" s="11">
        <f>SUM(B9:N9)</f>
        <v>82287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0</v>
      </c>
      <c r="J10" s="13">
        <v>0</v>
      </c>
      <c r="K10" s="13">
        <v>5</v>
      </c>
      <c r="L10" s="13">
        <v>0</v>
      </c>
      <c r="M10" s="13">
        <v>4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158954</v>
      </c>
      <c r="C11" s="13">
        <v>103954</v>
      </c>
      <c r="D11" s="13">
        <v>126873</v>
      </c>
      <c r="E11" s="13">
        <v>23549</v>
      </c>
      <c r="F11" s="13">
        <v>109146</v>
      </c>
      <c r="G11" s="13">
        <v>169175</v>
      </c>
      <c r="H11" s="13">
        <v>14640</v>
      </c>
      <c r="I11" s="13">
        <v>91728</v>
      </c>
      <c r="J11" s="13">
        <v>104660</v>
      </c>
      <c r="K11" s="13">
        <v>153387</v>
      </c>
      <c r="L11" s="13">
        <v>130005</v>
      </c>
      <c r="M11" s="13">
        <v>43401</v>
      </c>
      <c r="N11" s="13">
        <v>25889</v>
      </c>
      <c r="O11" s="11">
        <f>SUM(B11:N11)</f>
        <v>1255361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0.999649057135536</v>
      </c>
      <c r="C15" s="19">
        <v>1.02181033205017</v>
      </c>
      <c r="D15" s="19">
        <v>0.988873571466292</v>
      </c>
      <c r="E15" s="19">
        <v>0.882090201532229</v>
      </c>
      <c r="F15" s="19">
        <v>0.983232626946343</v>
      </c>
      <c r="G15" s="19">
        <v>1.035765163188844</v>
      </c>
      <c r="H15" s="19">
        <v>1.249877745132156</v>
      </c>
      <c r="I15" s="19">
        <v>0.979090733874618</v>
      </c>
      <c r="J15" s="19">
        <v>1.06893343102226</v>
      </c>
      <c r="K15" s="19">
        <v>0.995256053492891</v>
      </c>
      <c r="L15" s="19">
        <v>0.996653348298015</v>
      </c>
      <c r="M15" s="19">
        <v>1.090111246574506</v>
      </c>
      <c r="N15" s="19">
        <v>0.946913466575798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440568.09</v>
      </c>
      <c r="C17" s="24">
        <f aca="true" t="shared" si="2" ref="C17:O17">C18+C19+C20+C21+C22+C23</f>
        <v>323796.35</v>
      </c>
      <c r="D17" s="24">
        <f t="shared" si="2"/>
        <v>274782.86</v>
      </c>
      <c r="E17" s="24">
        <f t="shared" si="2"/>
        <v>83508.84999999999</v>
      </c>
      <c r="F17" s="24">
        <f t="shared" si="2"/>
        <v>285658.6599999999</v>
      </c>
      <c r="G17" s="24">
        <f t="shared" si="2"/>
        <v>386723.1</v>
      </c>
      <c r="H17" s="24">
        <f t="shared" si="2"/>
        <v>49609.61</v>
      </c>
      <c r="I17" s="24">
        <f t="shared" si="2"/>
        <v>275866.13</v>
      </c>
      <c r="J17" s="24">
        <f t="shared" si="2"/>
        <v>311170.54</v>
      </c>
      <c r="K17" s="24">
        <f t="shared" si="2"/>
        <v>409469.23000000004</v>
      </c>
      <c r="L17" s="24">
        <f t="shared" si="2"/>
        <v>386933.93</v>
      </c>
      <c r="M17" s="24">
        <f t="shared" si="2"/>
        <v>182835.52</v>
      </c>
      <c r="N17" s="24">
        <f t="shared" si="2"/>
        <v>83781.01999999999</v>
      </c>
      <c r="O17" s="24">
        <f t="shared" si="2"/>
        <v>3494703.8900000006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378893.51</v>
      </c>
      <c r="C18" s="22">
        <f t="shared" si="3"/>
        <v>260244.47</v>
      </c>
      <c r="D18" s="22">
        <f t="shared" si="3"/>
        <v>272322.72</v>
      </c>
      <c r="E18" s="22">
        <f t="shared" si="3"/>
        <v>85419.95</v>
      </c>
      <c r="F18" s="22">
        <f t="shared" si="3"/>
        <v>270940.29</v>
      </c>
      <c r="G18" s="22">
        <f t="shared" si="3"/>
        <v>348038.11</v>
      </c>
      <c r="H18" s="22">
        <f t="shared" si="3"/>
        <v>40489.71</v>
      </c>
      <c r="I18" s="22">
        <f t="shared" si="3"/>
        <v>228208.06</v>
      </c>
      <c r="J18" s="22">
        <f t="shared" si="3"/>
        <v>258736.61</v>
      </c>
      <c r="K18" s="22">
        <f t="shared" si="3"/>
        <v>351604.78</v>
      </c>
      <c r="L18" s="22">
        <f t="shared" si="3"/>
        <v>338956.58</v>
      </c>
      <c r="M18" s="22">
        <f t="shared" si="3"/>
        <v>132477.8</v>
      </c>
      <c r="N18" s="22">
        <f t="shared" si="3"/>
        <v>72400.04</v>
      </c>
      <c r="O18" s="27">
        <f aca="true" t="shared" si="4" ref="O18:O23">SUM(B18:N18)</f>
        <v>3038732.63</v>
      </c>
    </row>
    <row r="19" spans="1:23" ht="18.75" customHeight="1">
      <c r="A19" s="26" t="s">
        <v>36</v>
      </c>
      <c r="B19" s="16">
        <f>IF(B15&lt;&gt;0,ROUND((B15-1)*B18,2),0)</f>
        <v>-132.97</v>
      </c>
      <c r="C19" s="22">
        <f aca="true" t="shared" si="5" ref="C19:N19">IF(C15&lt;&gt;0,ROUND((C15-1)*C18,2),0)</f>
        <v>5676.02</v>
      </c>
      <c r="D19" s="22">
        <f t="shared" si="5"/>
        <v>-3029.98</v>
      </c>
      <c r="E19" s="22">
        <f t="shared" si="5"/>
        <v>-10071.85</v>
      </c>
      <c r="F19" s="22">
        <f t="shared" si="5"/>
        <v>-4542.96</v>
      </c>
      <c r="G19" s="22">
        <f t="shared" si="5"/>
        <v>12447.64</v>
      </c>
      <c r="H19" s="22">
        <f t="shared" si="5"/>
        <v>10117.48</v>
      </c>
      <c r="I19" s="22">
        <f t="shared" si="5"/>
        <v>-4771.66</v>
      </c>
      <c r="J19" s="22">
        <f t="shared" si="5"/>
        <v>17835.6</v>
      </c>
      <c r="K19" s="22">
        <f t="shared" si="5"/>
        <v>-1667.99</v>
      </c>
      <c r="L19" s="22">
        <f t="shared" si="5"/>
        <v>-1134.37</v>
      </c>
      <c r="M19" s="22">
        <f t="shared" si="5"/>
        <v>11937.74</v>
      </c>
      <c r="N19" s="22">
        <f t="shared" si="5"/>
        <v>-3843.47</v>
      </c>
      <c r="O19" s="27">
        <f t="shared" si="4"/>
        <v>28819.229999999996</v>
      </c>
      <c r="W19" s="63"/>
    </row>
    <row r="20" spans="1:15" ht="18.75" customHeight="1">
      <c r="A20" s="26" t="s">
        <v>37</v>
      </c>
      <c r="B20" s="22">
        <v>35130.55</v>
      </c>
      <c r="C20" s="22">
        <v>26397.06</v>
      </c>
      <c r="D20" s="22">
        <v>11150.83</v>
      </c>
      <c r="E20" s="22">
        <v>5573.26</v>
      </c>
      <c r="F20" s="22">
        <v>14598.11</v>
      </c>
      <c r="G20" s="22">
        <v>21653.16</v>
      </c>
      <c r="H20" s="22">
        <v>4637</v>
      </c>
      <c r="I20" s="22">
        <v>15795.31</v>
      </c>
      <c r="J20" s="22">
        <v>22182.58</v>
      </c>
      <c r="K20" s="22">
        <v>33618.65</v>
      </c>
      <c r="L20" s="22">
        <v>28544.32</v>
      </c>
      <c r="M20" s="22">
        <v>12708.19</v>
      </c>
      <c r="N20" s="22">
        <v>6549.06</v>
      </c>
      <c r="O20" s="27">
        <f t="shared" si="4"/>
        <v>238538.08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-8677.55</v>
      </c>
      <c r="C22" s="22">
        <v>-1947.1</v>
      </c>
      <c r="D22" s="22">
        <v>-18585.16</v>
      </c>
      <c r="E22" s="22">
        <v>-3024</v>
      </c>
      <c r="F22" s="22">
        <v>-11250.32</v>
      </c>
      <c r="G22" s="22">
        <v>-6912</v>
      </c>
      <c r="H22" s="22">
        <v>-5634.58</v>
      </c>
      <c r="I22" s="22">
        <v>0</v>
      </c>
      <c r="J22" s="22">
        <v>-9792</v>
      </c>
      <c r="K22" s="22">
        <v>-5866.32</v>
      </c>
      <c r="L22" s="22">
        <v>-11970.71</v>
      </c>
      <c r="M22" s="22">
        <v>-288</v>
      </c>
      <c r="N22" s="22">
        <v>0</v>
      </c>
      <c r="O22" s="27">
        <f t="shared" si="4"/>
        <v>-83947.73999999999</v>
      </c>
    </row>
    <row r="23" spans="1:26" ht="18.75" customHeight="1">
      <c r="A23" s="26" t="s">
        <v>40</v>
      </c>
      <c r="B23" s="22">
        <v>32706.83</v>
      </c>
      <c r="C23" s="22">
        <v>30778.18</v>
      </c>
      <c r="D23" s="22">
        <v>12924.45</v>
      </c>
      <c r="E23" s="22">
        <v>5611.49</v>
      </c>
      <c r="F23" s="22">
        <v>14589.68</v>
      </c>
      <c r="G23" s="22">
        <v>10172.33</v>
      </c>
      <c r="H23" s="22">
        <v>0</v>
      </c>
      <c r="I23" s="22">
        <v>36634.42</v>
      </c>
      <c r="J23" s="22">
        <v>22207.75</v>
      </c>
      <c r="K23" s="22">
        <v>30456.25</v>
      </c>
      <c r="L23" s="22">
        <v>31214.25</v>
      </c>
      <c r="M23" s="22">
        <v>25999.79</v>
      </c>
      <c r="N23" s="22">
        <v>7351.53</v>
      </c>
      <c r="O23" s="27">
        <f t="shared" si="4"/>
        <v>260646.95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-46789.6</v>
      </c>
      <c r="C25" s="31">
        <f>+C26+C28+C39+C40+C43-C44</f>
        <v>-38843.2</v>
      </c>
      <c r="D25" s="31">
        <f t="shared" si="6"/>
        <v>-41854.55</v>
      </c>
      <c r="E25" s="31">
        <f t="shared" si="6"/>
        <v>-4976.4</v>
      </c>
      <c r="F25" s="31">
        <f t="shared" si="6"/>
        <v>-110499.11</v>
      </c>
      <c r="G25" s="31">
        <f t="shared" si="6"/>
        <v>-50278.8</v>
      </c>
      <c r="H25" s="31">
        <f t="shared" si="6"/>
        <v>-7003.68</v>
      </c>
      <c r="I25" s="31">
        <f t="shared" si="6"/>
        <v>-35028.4</v>
      </c>
      <c r="J25" s="31">
        <f t="shared" si="6"/>
        <v>-33589.6</v>
      </c>
      <c r="K25" s="31">
        <f t="shared" si="6"/>
        <v>-34931.6</v>
      </c>
      <c r="L25" s="31">
        <f t="shared" si="6"/>
        <v>-29255.6</v>
      </c>
      <c r="M25" s="31">
        <f t="shared" si="6"/>
        <v>-12438.8</v>
      </c>
      <c r="N25" s="31">
        <f t="shared" si="6"/>
        <v>-9103.6</v>
      </c>
      <c r="O25" s="31">
        <f t="shared" si="6"/>
        <v>-454592.93999999994</v>
      </c>
    </row>
    <row r="26" spans="1:15" ht="18.75" customHeight="1">
      <c r="A26" s="26" t="s">
        <v>42</v>
      </c>
      <c r="B26" s="32">
        <f>+B27</f>
        <v>-46789.6</v>
      </c>
      <c r="C26" s="32">
        <f>+C27</f>
        <v>-38843.2</v>
      </c>
      <c r="D26" s="32">
        <f aca="true" t="shared" si="7" ref="D26:O26">+D27</f>
        <v>-33998.8</v>
      </c>
      <c r="E26" s="32">
        <f t="shared" si="7"/>
        <v>-4976.4</v>
      </c>
      <c r="F26" s="32">
        <f t="shared" si="7"/>
        <v>-28305.2</v>
      </c>
      <c r="G26" s="32">
        <f t="shared" si="7"/>
        <v>-50278.8</v>
      </c>
      <c r="H26" s="32">
        <f t="shared" si="7"/>
        <v>-4523.2</v>
      </c>
      <c r="I26" s="32">
        <f t="shared" si="7"/>
        <v>-35028.4</v>
      </c>
      <c r="J26" s="32">
        <f t="shared" si="7"/>
        <v>-33589.6</v>
      </c>
      <c r="K26" s="32">
        <f t="shared" si="7"/>
        <v>-34931.6</v>
      </c>
      <c r="L26" s="32">
        <f t="shared" si="7"/>
        <v>-29255.6</v>
      </c>
      <c r="M26" s="32">
        <f t="shared" si="7"/>
        <v>-12438.8</v>
      </c>
      <c r="N26" s="32">
        <f t="shared" si="7"/>
        <v>-9103.6</v>
      </c>
      <c r="O26" s="32">
        <f t="shared" si="7"/>
        <v>-362062.79999999993</v>
      </c>
    </row>
    <row r="27" spans="1:26" ht="18.75" customHeight="1">
      <c r="A27" s="28" t="s">
        <v>43</v>
      </c>
      <c r="B27" s="16">
        <f>ROUND((-B9)*$G$3,2)</f>
        <v>-46789.6</v>
      </c>
      <c r="C27" s="16">
        <f aca="true" t="shared" si="8" ref="C27:N27">ROUND((-C9)*$G$3,2)</f>
        <v>-38843.2</v>
      </c>
      <c r="D27" s="16">
        <f t="shared" si="8"/>
        <v>-33998.8</v>
      </c>
      <c r="E27" s="16">
        <f t="shared" si="8"/>
        <v>-4976.4</v>
      </c>
      <c r="F27" s="16">
        <f t="shared" si="8"/>
        <v>-28305.2</v>
      </c>
      <c r="G27" s="16">
        <f t="shared" si="8"/>
        <v>-50278.8</v>
      </c>
      <c r="H27" s="16">
        <f t="shared" si="8"/>
        <v>-4523.2</v>
      </c>
      <c r="I27" s="16">
        <f t="shared" si="8"/>
        <v>-35028.4</v>
      </c>
      <c r="J27" s="16">
        <f t="shared" si="8"/>
        <v>-33589.6</v>
      </c>
      <c r="K27" s="16">
        <f t="shared" si="8"/>
        <v>-34931.6</v>
      </c>
      <c r="L27" s="16">
        <f t="shared" si="8"/>
        <v>-29255.6</v>
      </c>
      <c r="M27" s="16">
        <f t="shared" si="8"/>
        <v>-12438.8</v>
      </c>
      <c r="N27" s="16">
        <f t="shared" si="8"/>
        <v>-9103.6</v>
      </c>
      <c r="O27" s="33">
        <f aca="true" t="shared" si="9" ref="O27:O44">SUM(B27:N27)</f>
        <v>-362062.79999999993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-7855.75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-2480.48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-10336.23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-7855.75</v>
      </c>
      <c r="E29" s="34">
        <v>0</v>
      </c>
      <c r="F29" s="34">
        <v>0</v>
      </c>
      <c r="G29" s="34">
        <v>0</v>
      </c>
      <c r="H29" s="34">
        <v>-2480.48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-10336.23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393778.49000000005</v>
      </c>
      <c r="C42" s="37">
        <f aca="true" t="shared" si="11" ref="C42:N42">+C17+C25</f>
        <v>284953.14999999997</v>
      </c>
      <c r="D42" s="37">
        <f t="shared" si="11"/>
        <v>232928.31</v>
      </c>
      <c r="E42" s="37">
        <f t="shared" si="11"/>
        <v>78532.45</v>
      </c>
      <c r="F42" s="37">
        <f t="shared" si="11"/>
        <v>175159.54999999993</v>
      </c>
      <c r="G42" s="37">
        <f t="shared" si="11"/>
        <v>336444.3</v>
      </c>
      <c r="H42" s="37">
        <f t="shared" si="11"/>
        <v>42605.93</v>
      </c>
      <c r="I42" s="37">
        <f t="shared" si="11"/>
        <v>240837.73</v>
      </c>
      <c r="J42" s="37">
        <f t="shared" si="11"/>
        <v>277580.94</v>
      </c>
      <c r="K42" s="37">
        <f t="shared" si="11"/>
        <v>374537.63000000006</v>
      </c>
      <c r="L42" s="37">
        <f t="shared" si="11"/>
        <v>357678.33</v>
      </c>
      <c r="M42" s="37">
        <f t="shared" si="11"/>
        <v>170396.72</v>
      </c>
      <c r="N42" s="37">
        <f t="shared" si="11"/>
        <v>74677.41999999998</v>
      </c>
      <c r="O42" s="37">
        <f>SUM(B42:N42)</f>
        <v>3040110.9499999997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-82193.91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-82193.91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393778.48</v>
      </c>
      <c r="C48" s="52">
        <f t="shared" si="12"/>
        <v>284953.15</v>
      </c>
      <c r="D48" s="52">
        <f t="shared" si="12"/>
        <v>232928.31</v>
      </c>
      <c r="E48" s="52">
        <f t="shared" si="12"/>
        <v>78532.45</v>
      </c>
      <c r="F48" s="52">
        <f t="shared" si="12"/>
        <v>175159.55</v>
      </c>
      <c r="G48" s="52">
        <f t="shared" si="12"/>
        <v>336444.3</v>
      </c>
      <c r="H48" s="52">
        <f t="shared" si="12"/>
        <v>42605.93</v>
      </c>
      <c r="I48" s="52">
        <f t="shared" si="12"/>
        <v>240837.73</v>
      </c>
      <c r="J48" s="52">
        <f t="shared" si="12"/>
        <v>277580.94</v>
      </c>
      <c r="K48" s="52">
        <f t="shared" si="12"/>
        <v>374537.63</v>
      </c>
      <c r="L48" s="52">
        <f t="shared" si="12"/>
        <v>357678.33</v>
      </c>
      <c r="M48" s="52">
        <f t="shared" si="12"/>
        <v>170396.72</v>
      </c>
      <c r="N48" s="52">
        <f t="shared" si="12"/>
        <v>74677.42</v>
      </c>
      <c r="O48" s="37">
        <f t="shared" si="12"/>
        <v>3040110.94</v>
      </c>
      <c r="Q48"/>
    </row>
    <row r="49" spans="1:18" ht="18.75" customHeight="1">
      <c r="A49" s="26" t="s">
        <v>61</v>
      </c>
      <c r="B49" s="52">
        <v>323369.51</v>
      </c>
      <c r="C49" s="52">
        <v>211242.41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534611.92</v>
      </c>
      <c r="P49"/>
      <c r="Q49"/>
      <c r="R49" s="44"/>
    </row>
    <row r="50" spans="1:16" ht="18.75" customHeight="1">
      <c r="A50" s="26" t="s">
        <v>62</v>
      </c>
      <c r="B50" s="52">
        <v>70408.97</v>
      </c>
      <c r="C50" s="52">
        <v>73710.74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144119.71000000002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232928.31</v>
      </c>
      <c r="E51" s="53">
        <v>0</v>
      </c>
      <c r="F51" s="53">
        <v>0</v>
      </c>
      <c r="G51" s="53">
        <v>0</v>
      </c>
      <c r="H51" s="52">
        <v>42605.93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275534.24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78532.45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78532.45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175159.55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175159.55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336444.3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336444.3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240837.73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240837.73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277580.94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277580.94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374537.63</v>
      </c>
      <c r="L57" s="32">
        <v>357678.33</v>
      </c>
      <c r="M57" s="53">
        <v>0</v>
      </c>
      <c r="N57" s="53">
        <v>0</v>
      </c>
      <c r="O57" s="37">
        <f t="shared" si="13"/>
        <v>732215.96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170396.72</v>
      </c>
      <c r="N58" s="53">
        <v>0</v>
      </c>
      <c r="O58" s="37">
        <f t="shared" si="13"/>
        <v>170396.72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74677.42</v>
      </c>
      <c r="O59" s="56">
        <f t="shared" si="13"/>
        <v>74677.42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2020-03-11T12:52:39Z</dcterms:modified>
  <cp:category/>
  <cp:version/>
  <cp:contentType/>
  <cp:contentStatus/>
</cp:coreProperties>
</file>