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<sst xmlns="http://schemas.openxmlformats.org/spreadsheetml/2006/main" count="77" uniqueCount="74">
  <si>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</si>
  <si>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</si>
  <si>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</si>
  <si>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</si>
  <si>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</si>
  <si>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</si>
  <si>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</si>
  <si>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</si>
  <si>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</si>
  <si>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</si>
  <si>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</si>
  <si>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</si>
  <si>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</si>
  <si>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</si>
  <si>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</si>
  <si>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</si>
  <si>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</si>
  <si>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</si>
  <si>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</si>
  <si>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</si>
  <si>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</si>
  <si>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</si>
  <si>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</si>
  <si>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</si>
  <si>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</si>
  <si>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</si>
  <si>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</si>
  <si>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</si>
  <si>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</si>
  <si>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</si>
  <si>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</si>
  <si>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</si>
  <si>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</si>
  <si>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</si>
  <si>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</si>
  <si>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</si>
  <si>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</si>
  <si>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</si>
  <si>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</si>
  <si>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</si>
  <si>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</si>
  <si>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</si>
  <si>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</si>
  <si>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</si>
  <si>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</si>
  <si>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</si>
  <si>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</si>
  <si>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</si>
  <si>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</si>
  <si>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</si>
  <si>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</si>
  <si>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</si>
  <si>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</si>
  <si>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</si>
  <si>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</si>
  <si>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</si>
  <si>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</si>
  <si>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</si>
  <si>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</si>
  <si>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</si>
  <si>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</si>
  <si>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</si>
  <si>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</si>
  <si>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</si>
  <si>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</si>
  <si>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</si>
  <si>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</si>
  <si>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</si>
  <si>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</si>
  <si>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</si>
  <si>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</si>
  <si>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</si>
  <si>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</si>
  <si>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02/03/20 - VENCIMENTO 09/03/20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</si>
</sst>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434639</v>
      </c>
      <c r="C7" s="9">
        <f t="shared" si="0"/>
        <v>327466</v>
      </c>
      <c r="D7" s="9">
        <f t="shared" si="0"/>
        <v>316600</v>
      </c>
      <c r="E7" s="9">
        <f t="shared" si="0"/>
        <v>68803</v>
      </c>
      <c r="F7" s="9">
        <f t="shared" si="0"/>
        <v>288933</v>
      </c>
      <c r="G7" s="9">
        <f t="shared" si="0"/>
        <v>484901</v>
      </c>
      <c r="H7" s="9">
        <f t="shared" si="0"/>
        <v>57790</v>
      </c>
      <c r="I7" s="9">
        <f t="shared" si="0"/>
        <v>274651</v>
      </c>
      <c r="J7" s="9">
        <f t="shared" si="0"/>
        <v>280768</v>
      </c>
      <c r="K7" s="9">
        <f t="shared" si="0"/>
        <v>398667</v>
      </c>
      <c r="L7" s="9">
        <f t="shared" si="0"/>
        <v>322468</v>
      </c>
      <c r="M7" s="9">
        <f t="shared" si="0"/>
        <v>140603</v>
      </c>
      <c r="N7" s="9">
        <f t="shared" si="0"/>
        <v>94234</v>
      </c>
      <c r="O7" s="9">
        <f t="shared" si="0"/>
        <v>3490523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17895</v>
      </c>
      <c r="C8" s="11">
        <f t="shared" si="1"/>
        <v>18859</v>
      </c>
      <c r="D8" s="11">
        <f t="shared" si="1"/>
        <v>11973</v>
      </c>
      <c r="E8" s="11">
        <f t="shared" si="1"/>
        <v>2740</v>
      </c>
      <c r="F8" s="11">
        <f t="shared" si="1"/>
        <v>11177</v>
      </c>
      <c r="G8" s="11">
        <f t="shared" si="1"/>
        <v>20860</v>
      </c>
      <c r="H8" s="11">
        <f t="shared" si="1"/>
        <v>3060</v>
      </c>
      <c r="I8" s="11">
        <f t="shared" si="1"/>
        <v>15754</v>
      </c>
      <c r="J8" s="11">
        <f t="shared" si="1"/>
        <v>14733</v>
      </c>
      <c r="K8" s="11">
        <f t="shared" si="1"/>
        <v>13180</v>
      </c>
      <c r="L8" s="11">
        <f t="shared" si="1"/>
        <v>11745</v>
      </c>
      <c r="M8" s="11">
        <f t="shared" si="1"/>
        <v>7245</v>
      </c>
      <c r="N8" s="11">
        <f t="shared" si="1"/>
        <v>6091</v>
      </c>
      <c r="O8" s="11">
        <f t="shared" si="1"/>
        <v>155312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17895</v>
      </c>
      <c r="C9" s="11">
        <v>18859</v>
      </c>
      <c r="D9" s="11">
        <v>11973</v>
      </c>
      <c r="E9" s="11">
        <v>2740</v>
      </c>
      <c r="F9" s="11">
        <v>11177</v>
      </c>
      <c r="G9" s="11">
        <v>20860</v>
      </c>
      <c r="H9" s="11">
        <v>3050</v>
      </c>
      <c r="I9" s="11">
        <v>15750</v>
      </c>
      <c r="J9" s="11">
        <v>14733</v>
      </c>
      <c r="K9" s="11">
        <v>13173</v>
      </c>
      <c r="L9" s="11">
        <v>11745</v>
      </c>
      <c r="M9" s="11">
        <v>7243</v>
      </c>
      <c r="N9" s="11">
        <v>6091</v>
      </c>
      <c r="O9" s="11">
        <f>SUM(B9:N9)</f>
        <v>155289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4</v>
      </c>
      <c r="J10" s="13">
        <v>0</v>
      </c>
      <c r="K10" s="13">
        <v>7</v>
      </c>
      <c r="L10" s="13">
        <v>0</v>
      </c>
      <c r="M10" s="13">
        <v>2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416744</v>
      </c>
      <c r="C11" s="13">
        <v>308607</v>
      </c>
      <c r="D11" s="13">
        <v>304627</v>
      </c>
      <c r="E11" s="13">
        <v>66063</v>
      </c>
      <c r="F11" s="13">
        <v>277756</v>
      </c>
      <c r="G11" s="13">
        <v>464041</v>
      </c>
      <c r="H11" s="13">
        <v>54730</v>
      </c>
      <c r="I11" s="13">
        <v>258897</v>
      </c>
      <c r="J11" s="13">
        <v>266035</v>
      </c>
      <c r="K11" s="13">
        <v>385487</v>
      </c>
      <c r="L11" s="13">
        <v>310723</v>
      </c>
      <c r="M11" s="13">
        <v>133358</v>
      </c>
      <c r="N11" s="13">
        <v>88143</v>
      </c>
      <c r="O11" s="11">
        <f>SUM(B11:N11)</f>
        <v>3335211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0.999649057135536</v>
      </c>
      <c r="C15" s="19">
        <v>1.02181033205017</v>
      </c>
      <c r="D15" s="19">
        <v>0.988873571466292</v>
      </c>
      <c r="E15" s="19">
        <v>0.882090201532229</v>
      </c>
      <c r="F15" s="19">
        <v>0.983232626946343</v>
      </c>
      <c r="G15" s="19">
        <v>1.035765163188844</v>
      </c>
      <c r="H15" s="19">
        <v>1.249877745132156</v>
      </c>
      <c r="I15" s="19">
        <v>0.979090733874618</v>
      </c>
      <c r="J15" s="19">
        <v>1.06893343102226</v>
      </c>
      <c r="K15" s="19">
        <v>0.995256053492891</v>
      </c>
      <c r="L15" s="19">
        <v>0.996653348298015</v>
      </c>
      <c r="M15" s="19">
        <v>1.090111246574506</v>
      </c>
      <c r="N15" s="19">
        <v>0.946913466575798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1032537.2099999998</v>
      </c>
      <c r="C17" s="24">
        <f aca="true" t="shared" si="2" ref="C17:O17">C18+C19+C20+C21+C22+C23</f>
        <v>829984.1500000001</v>
      </c>
      <c r="D17" s="24">
        <f t="shared" si="2"/>
        <v>638908.2599999999</v>
      </c>
      <c r="E17" s="24">
        <f t="shared" si="2"/>
        <v>218216.47</v>
      </c>
      <c r="F17" s="24">
        <f t="shared" si="2"/>
        <v>685221.2500000001</v>
      </c>
      <c r="G17" s="24">
        <f t="shared" si="2"/>
        <v>994110.9199999999</v>
      </c>
      <c r="H17" s="24">
        <f t="shared" si="2"/>
        <v>185638.63999999998</v>
      </c>
      <c r="I17" s="24">
        <f t="shared" si="2"/>
        <v>668014.49</v>
      </c>
      <c r="J17" s="24">
        <f t="shared" si="2"/>
        <v>726110.13</v>
      </c>
      <c r="K17" s="24">
        <f t="shared" si="2"/>
        <v>925554.4</v>
      </c>
      <c r="L17" s="24">
        <f t="shared" si="2"/>
        <v>846928.7000000001</v>
      </c>
      <c r="M17" s="24">
        <f t="shared" si="2"/>
        <v>477623.51</v>
      </c>
      <c r="N17" s="24">
        <f t="shared" si="2"/>
        <v>246298.19999999998</v>
      </c>
      <c r="O17" s="24">
        <f t="shared" si="2"/>
        <v>8475146.33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971070.45</v>
      </c>
      <c r="C18" s="22">
        <f t="shared" si="3"/>
        <v>755627.8</v>
      </c>
      <c r="D18" s="22">
        <f t="shared" si="3"/>
        <v>640545.12</v>
      </c>
      <c r="E18" s="22">
        <f t="shared" si="3"/>
        <v>238134.06</v>
      </c>
      <c r="F18" s="22">
        <f t="shared" si="3"/>
        <v>677316.74</v>
      </c>
      <c r="G18" s="22">
        <f t="shared" si="3"/>
        <v>934452.72</v>
      </c>
      <c r="H18" s="22">
        <f t="shared" si="3"/>
        <v>149323.58</v>
      </c>
      <c r="I18" s="22">
        <f t="shared" si="3"/>
        <v>628731.07</v>
      </c>
      <c r="J18" s="22">
        <f t="shared" si="3"/>
        <v>646917.55</v>
      </c>
      <c r="K18" s="22">
        <f t="shared" si="3"/>
        <v>868854.86</v>
      </c>
      <c r="L18" s="22">
        <f t="shared" si="3"/>
        <v>799849.63</v>
      </c>
      <c r="M18" s="22">
        <f t="shared" si="3"/>
        <v>402897.9</v>
      </c>
      <c r="N18" s="22">
        <f t="shared" si="3"/>
        <v>244028.37</v>
      </c>
      <c r="O18" s="27">
        <f aca="true" t="shared" si="4" ref="O18:O23">SUM(B18:N18)</f>
        <v>7957749.850000001</v>
      </c>
    </row>
    <row r="19" spans="1:23" ht="18.75" customHeight="1">
      <c r="A19" s="26" t="s">
        <v>36</v>
      </c>
      <c r="B19" s="16">
        <f>IF(B15&lt;&gt;0,ROUND((B15-1)*B18,2),0)</f>
        <v>-340.79</v>
      </c>
      <c r="C19" s="22">
        <f aca="true" t="shared" si="5" ref="C19:N19">IF(C15&lt;&gt;0,ROUND((C15-1)*C18,2),0)</f>
        <v>16480.49</v>
      </c>
      <c r="D19" s="22">
        <f t="shared" si="5"/>
        <v>-7126.98</v>
      </c>
      <c r="E19" s="22">
        <f t="shared" si="5"/>
        <v>-28078.34</v>
      </c>
      <c r="F19" s="22">
        <f t="shared" si="5"/>
        <v>-11356.82</v>
      </c>
      <c r="G19" s="22">
        <f t="shared" si="5"/>
        <v>33420.85</v>
      </c>
      <c r="H19" s="22">
        <f t="shared" si="5"/>
        <v>37312.64</v>
      </c>
      <c r="I19" s="22">
        <f t="shared" si="5"/>
        <v>-13146.31</v>
      </c>
      <c r="J19" s="22">
        <f t="shared" si="5"/>
        <v>44594.25</v>
      </c>
      <c r="K19" s="22">
        <f t="shared" si="5"/>
        <v>-4121.8</v>
      </c>
      <c r="L19" s="22">
        <f t="shared" si="5"/>
        <v>-2676.82</v>
      </c>
      <c r="M19" s="22">
        <f t="shared" si="5"/>
        <v>36305.63</v>
      </c>
      <c r="N19" s="22">
        <f t="shared" si="5"/>
        <v>-12954.62</v>
      </c>
      <c r="O19" s="27">
        <f t="shared" si="4"/>
        <v>88311.38</v>
      </c>
      <c r="W19" s="63"/>
    </row>
    <row r="20" spans="1:15" ht="18.75" customHeight="1">
      <c r="A20" s="26" t="s">
        <v>37</v>
      </c>
      <c r="B20" s="22">
        <v>35130.55</v>
      </c>
      <c r="C20" s="22">
        <v>26397.06</v>
      </c>
      <c r="D20" s="22">
        <v>11150.83</v>
      </c>
      <c r="E20" s="22">
        <v>5573.26</v>
      </c>
      <c r="F20" s="22">
        <v>14598.11</v>
      </c>
      <c r="G20" s="22">
        <v>21653.16</v>
      </c>
      <c r="H20" s="22">
        <v>4637</v>
      </c>
      <c r="I20" s="22">
        <v>15795.31</v>
      </c>
      <c r="J20" s="22">
        <v>22182.58</v>
      </c>
      <c r="K20" s="22">
        <v>33618.65</v>
      </c>
      <c r="L20" s="22">
        <v>28544.32</v>
      </c>
      <c r="M20" s="22">
        <v>12708.19</v>
      </c>
      <c r="N20" s="22">
        <v>6549.06</v>
      </c>
      <c r="O20" s="27">
        <f t="shared" si="4"/>
        <v>238538.08</v>
      </c>
    </row>
    <row r="21" spans="1:15" ht="18.75" customHeight="1">
      <c r="A21" s="26" t="s">
        <v>38</v>
      </c>
      <c r="B21" s="22">
        <v>2647.72</v>
      </c>
      <c r="C21" s="22">
        <v>2647.72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11914.74</v>
      </c>
    </row>
    <row r="22" spans="1:15" ht="18.75" customHeight="1">
      <c r="A22" s="26" t="s">
        <v>39</v>
      </c>
      <c r="B22" s="22">
        <v>-8677.55</v>
      </c>
      <c r="C22" s="22">
        <v>-1947.1</v>
      </c>
      <c r="D22" s="22">
        <v>-18585.16</v>
      </c>
      <c r="E22" s="22">
        <v>-3024</v>
      </c>
      <c r="F22" s="22">
        <v>-11250.32</v>
      </c>
      <c r="G22" s="22">
        <v>-6912</v>
      </c>
      <c r="H22" s="22">
        <v>-5634.58</v>
      </c>
      <c r="I22" s="22">
        <v>0</v>
      </c>
      <c r="J22" s="22">
        <v>-9792</v>
      </c>
      <c r="K22" s="22">
        <v>-5866.32</v>
      </c>
      <c r="L22" s="22">
        <v>-11970.71</v>
      </c>
      <c r="M22" s="22">
        <v>-288</v>
      </c>
      <c r="N22" s="22">
        <v>0</v>
      </c>
      <c r="O22" s="27">
        <f t="shared" si="4"/>
        <v>-83947.73999999999</v>
      </c>
    </row>
    <row r="23" spans="1:26" ht="18.75" customHeight="1">
      <c r="A23" s="26" t="s">
        <v>40</v>
      </c>
      <c r="B23" s="22">
        <v>32706.83</v>
      </c>
      <c r="C23" s="22">
        <v>30778.18</v>
      </c>
      <c r="D23" s="22">
        <v>12924.45</v>
      </c>
      <c r="E23" s="22">
        <v>5611.49</v>
      </c>
      <c r="F23" s="22">
        <v>14589.68</v>
      </c>
      <c r="G23" s="22">
        <v>10172.33</v>
      </c>
      <c r="H23" s="22">
        <v>0</v>
      </c>
      <c r="I23" s="22">
        <v>36634.42</v>
      </c>
      <c r="J23" s="22">
        <v>22207.75</v>
      </c>
      <c r="K23" s="22">
        <v>31745.15</v>
      </c>
      <c r="L23" s="22">
        <v>31858.42</v>
      </c>
      <c r="M23" s="22">
        <v>25999.79</v>
      </c>
      <c r="N23" s="22">
        <v>7351.53</v>
      </c>
      <c r="O23" s="27">
        <f t="shared" si="4"/>
        <v>262580.02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-78738</v>
      </c>
      <c r="C25" s="31">
        <f>+C26+C28+C39+C40+C43-C44</f>
        <v>-82979.6</v>
      </c>
      <c r="D25" s="31">
        <f t="shared" si="6"/>
        <v>-71460.71</v>
      </c>
      <c r="E25" s="31">
        <f t="shared" si="6"/>
        <v>-12056</v>
      </c>
      <c r="F25" s="31">
        <f t="shared" si="6"/>
        <v>-49178.8</v>
      </c>
      <c r="G25" s="31">
        <f t="shared" si="6"/>
        <v>-91784</v>
      </c>
      <c r="H25" s="31">
        <f t="shared" si="6"/>
        <v>-22701.929999999993</v>
      </c>
      <c r="I25" s="31">
        <f t="shared" si="6"/>
        <v>-69300</v>
      </c>
      <c r="J25" s="31">
        <f t="shared" si="6"/>
        <v>-64825.2</v>
      </c>
      <c r="K25" s="31">
        <f t="shared" si="6"/>
        <v>-57961.2</v>
      </c>
      <c r="L25" s="31">
        <f t="shared" si="6"/>
        <v>-51678</v>
      </c>
      <c r="M25" s="31">
        <f t="shared" si="6"/>
        <v>-31869.2</v>
      </c>
      <c r="N25" s="31">
        <f t="shared" si="6"/>
        <v>-26800.4</v>
      </c>
      <c r="O25" s="31">
        <f t="shared" si="6"/>
        <v>-711333.0399999999</v>
      </c>
    </row>
    <row r="26" spans="1:15" ht="18.75" customHeight="1">
      <c r="A26" s="26" t="s">
        <v>42</v>
      </c>
      <c r="B26" s="32">
        <f>+B27</f>
        <v>-78738</v>
      </c>
      <c r="C26" s="32">
        <f>+C27</f>
        <v>-82979.6</v>
      </c>
      <c r="D26" s="32">
        <f aca="true" t="shared" si="7" ref="D26:O26">+D27</f>
        <v>-52681.2</v>
      </c>
      <c r="E26" s="32">
        <f t="shared" si="7"/>
        <v>-12056</v>
      </c>
      <c r="F26" s="32">
        <f t="shared" si="7"/>
        <v>-49178.8</v>
      </c>
      <c r="G26" s="32">
        <f t="shared" si="7"/>
        <v>-91784</v>
      </c>
      <c r="H26" s="32">
        <f t="shared" si="7"/>
        <v>-13420</v>
      </c>
      <c r="I26" s="32">
        <f t="shared" si="7"/>
        <v>-69300</v>
      </c>
      <c r="J26" s="32">
        <f t="shared" si="7"/>
        <v>-64825.2</v>
      </c>
      <c r="K26" s="32">
        <f t="shared" si="7"/>
        <v>-57961.2</v>
      </c>
      <c r="L26" s="32">
        <f t="shared" si="7"/>
        <v>-51678</v>
      </c>
      <c r="M26" s="32">
        <f t="shared" si="7"/>
        <v>-31869.2</v>
      </c>
      <c r="N26" s="32">
        <f t="shared" si="7"/>
        <v>-26800.4</v>
      </c>
      <c r="O26" s="32">
        <f t="shared" si="7"/>
        <v>-683271.6</v>
      </c>
    </row>
    <row r="27" spans="1:26" ht="18.75" customHeight="1">
      <c r="A27" s="28" t="s">
        <v>43</v>
      </c>
      <c r="B27" s="16">
        <f>ROUND((-B9)*$G$3,2)</f>
        <v>-78738</v>
      </c>
      <c r="C27" s="16">
        <f aca="true" t="shared" si="8" ref="C27:N27">ROUND((-C9)*$G$3,2)</f>
        <v>-82979.6</v>
      </c>
      <c r="D27" s="16">
        <f t="shared" si="8"/>
        <v>-52681.2</v>
      </c>
      <c r="E27" s="16">
        <f t="shared" si="8"/>
        <v>-12056</v>
      </c>
      <c r="F27" s="16">
        <f t="shared" si="8"/>
        <v>-49178.8</v>
      </c>
      <c r="G27" s="16">
        <f t="shared" si="8"/>
        <v>-91784</v>
      </c>
      <c r="H27" s="16">
        <f t="shared" si="8"/>
        <v>-13420</v>
      </c>
      <c r="I27" s="16">
        <f t="shared" si="8"/>
        <v>-69300</v>
      </c>
      <c r="J27" s="16">
        <f t="shared" si="8"/>
        <v>-64825.2</v>
      </c>
      <c r="K27" s="16">
        <f t="shared" si="8"/>
        <v>-57961.2</v>
      </c>
      <c r="L27" s="16">
        <f t="shared" si="8"/>
        <v>-51678</v>
      </c>
      <c r="M27" s="16">
        <f t="shared" si="8"/>
        <v>-31869.2</v>
      </c>
      <c r="N27" s="16">
        <f t="shared" si="8"/>
        <v>-26800.4</v>
      </c>
      <c r="O27" s="33">
        <f aca="true" t="shared" si="9" ref="O27:O44">SUM(B27:N27)</f>
        <v>-683271.6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-18779.51000000001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-9281.929999999993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-28061.439999999944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-18779.51</v>
      </c>
      <c r="E29" s="34">
        <v>0</v>
      </c>
      <c r="F29" s="34">
        <v>0</v>
      </c>
      <c r="G29" s="34">
        <v>0</v>
      </c>
      <c r="H29" s="34">
        <v>-9281.93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-28061.44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564000</v>
      </c>
      <c r="E34" s="34">
        <v>0</v>
      </c>
      <c r="F34" s="34">
        <v>0</v>
      </c>
      <c r="G34" s="34">
        <v>0</v>
      </c>
      <c r="H34" s="34">
        <v>153000</v>
      </c>
      <c r="I34" s="34">
        <v>0</v>
      </c>
      <c r="J34" s="34">
        <v>0</v>
      </c>
      <c r="K34" s="34">
        <v>770000</v>
      </c>
      <c r="L34" s="34">
        <v>710000</v>
      </c>
      <c r="M34" s="34">
        <v>0</v>
      </c>
      <c r="N34" s="34">
        <v>0</v>
      </c>
      <c r="O34" s="34">
        <f t="shared" si="9"/>
        <v>2197000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-770000</v>
      </c>
      <c r="L35" s="34">
        <v>-710000</v>
      </c>
      <c r="M35" s="34">
        <v>0</v>
      </c>
      <c r="N35" s="34">
        <v>0</v>
      </c>
      <c r="O35" s="34">
        <f t="shared" si="9"/>
        <v>-2197000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953799.2099999998</v>
      </c>
      <c r="C42" s="37">
        <f aca="true" t="shared" si="11" ref="C42:N42">+C17+C25</f>
        <v>747004.5500000002</v>
      </c>
      <c r="D42" s="37">
        <f t="shared" si="11"/>
        <v>567447.5499999999</v>
      </c>
      <c r="E42" s="37">
        <f t="shared" si="11"/>
        <v>206160.47</v>
      </c>
      <c r="F42" s="37">
        <f t="shared" si="11"/>
        <v>636042.4500000001</v>
      </c>
      <c r="G42" s="37">
        <f t="shared" si="11"/>
        <v>902326.9199999999</v>
      </c>
      <c r="H42" s="37">
        <f t="shared" si="11"/>
        <v>162936.71</v>
      </c>
      <c r="I42" s="37">
        <f t="shared" si="11"/>
        <v>598714.49</v>
      </c>
      <c r="J42" s="37">
        <f t="shared" si="11"/>
        <v>661284.93</v>
      </c>
      <c r="K42" s="37">
        <f t="shared" si="11"/>
        <v>867593.2000000001</v>
      </c>
      <c r="L42" s="37">
        <f t="shared" si="11"/>
        <v>795250.7000000001</v>
      </c>
      <c r="M42" s="37">
        <f t="shared" si="11"/>
        <v>445754.31</v>
      </c>
      <c r="N42" s="37">
        <f t="shared" si="11"/>
        <v>219497.8</v>
      </c>
      <c r="O42" s="37">
        <f>SUM(B42:N42)</f>
        <v>7763813.29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953799.21</v>
      </c>
      <c r="C48" s="52">
        <f t="shared" si="12"/>
        <v>747004.55</v>
      </c>
      <c r="D48" s="52">
        <f t="shared" si="12"/>
        <v>567447.55</v>
      </c>
      <c r="E48" s="52">
        <f t="shared" si="12"/>
        <v>206160.47</v>
      </c>
      <c r="F48" s="52">
        <f t="shared" si="12"/>
        <v>636042.45</v>
      </c>
      <c r="G48" s="52">
        <f t="shared" si="12"/>
        <v>902326.92</v>
      </c>
      <c r="H48" s="52">
        <f t="shared" si="12"/>
        <v>162936.71</v>
      </c>
      <c r="I48" s="52">
        <f t="shared" si="12"/>
        <v>598714.5</v>
      </c>
      <c r="J48" s="52">
        <f t="shared" si="12"/>
        <v>661284.93</v>
      </c>
      <c r="K48" s="52">
        <f t="shared" si="12"/>
        <v>867593.2</v>
      </c>
      <c r="L48" s="52">
        <f t="shared" si="12"/>
        <v>795250.7</v>
      </c>
      <c r="M48" s="52">
        <f t="shared" si="12"/>
        <v>445754.31</v>
      </c>
      <c r="N48" s="52">
        <f t="shared" si="12"/>
        <v>219497.8</v>
      </c>
      <c r="O48" s="37">
        <f t="shared" si="12"/>
        <v>7763813.299999999</v>
      </c>
      <c r="Q48"/>
    </row>
    <row r="49" spans="1:18" ht="18.75" customHeight="1">
      <c r="A49" s="26" t="s">
        <v>61</v>
      </c>
      <c r="B49" s="52">
        <v>774186.2</v>
      </c>
      <c r="C49" s="52">
        <v>539298.9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1313485.1</v>
      </c>
      <c r="P49"/>
      <c r="Q49"/>
      <c r="R49" s="44"/>
    </row>
    <row r="50" spans="1:16" ht="18.75" customHeight="1">
      <c r="A50" s="26" t="s">
        <v>62</v>
      </c>
      <c r="B50" s="52">
        <v>179613.01</v>
      </c>
      <c r="C50" s="52">
        <v>207705.65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387318.66000000003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567447.55</v>
      </c>
      <c r="E51" s="53">
        <v>0</v>
      </c>
      <c r="F51" s="53">
        <v>0</v>
      </c>
      <c r="G51" s="53">
        <v>0</v>
      </c>
      <c r="H51" s="52">
        <v>162936.71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730384.26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206160.47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206160.47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636042.45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636042.45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902326.92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902326.92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598714.5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598714.5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661284.93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661284.93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867593.2</v>
      </c>
      <c r="L57" s="32">
        <v>795250.7</v>
      </c>
      <c r="M57" s="53">
        <v>0</v>
      </c>
      <c r="N57" s="53">
        <v>0</v>
      </c>
      <c r="O57" s="37">
        <f t="shared" si="13"/>
        <v>1662843.9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445754.31</v>
      </c>
      <c r="N58" s="53">
        <v>0</v>
      </c>
      <c r="O58" s="37">
        <f t="shared" si="13"/>
        <v>445754.31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219497.8</v>
      </c>
      <c r="O59" s="56">
        <f t="shared" si="13"/>
        <v>219497.8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2020-03-11T12:56:01Z</dcterms:modified>
  <cp:category/>
  <cp:version/>
  <cp:contentType/>
  <cp:contentStatus/>
</cp:coreProperties>
</file>