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<sst xmlns="http://schemas.openxmlformats.org/spreadsheetml/2006/main" count="77" uniqueCount="74">
  <si>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</si>
  <si>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</si>
  <si>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</si>
  <si>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</si>
  <si>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</si>
  <si>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</si>
  <si>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</si>
  <si>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</si>
  <si>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</si>
  <si>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</si>
  <si>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</si>
  <si>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</si>
  <si>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</si>
  <si>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</si>
  <si>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</si>
  <si>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</si>
  <si>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</si>
  <si>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</si>
  <si>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</si>
  <si>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</si>
  <si>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</si>
  <si>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</si>
  <si>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</si>
  <si>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</si>
  <si>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</si>
  <si>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</si>
  <si>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</si>
  <si>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</si>
  <si>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</si>
  <si>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</si>
  <si>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</si>
  <si>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</si>
  <si>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</si>
  <si>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</si>
  <si>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</si>
  <si>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</si>
  <si>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</si>
  <si>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</si>
  <si>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</si>
  <si>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</si>
  <si>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</si>
  <si>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</si>
  <si>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</si>
  <si>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</si>
  <si>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</si>
  <si>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</si>
  <si>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</si>
  <si>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</si>
  <si>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</si>
  <si>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</si>
  <si>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</si>
  <si>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</si>
  <si>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</si>
  <si>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</si>
  <si>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</si>
  <si>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</si>
  <si>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</si>
  <si>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</si>
  <si>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</si>
  <si>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</si>
  <si>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</si>
  <si>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</si>
  <si>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</si>
  <si>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</si>
  <si>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</si>
  <si>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</si>
  <si>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</si>
  <si>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</si>
  <si>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</si>
  <si>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</si>
  <si>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</si>
  <si>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</si>
  <si>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</si>
  <si>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03/03/20 - VENCIMENTO 10/03/20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</si>
</sst>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451821</v>
      </c>
      <c r="C7" s="9">
        <f t="shared" si="0"/>
        <v>338898</v>
      </c>
      <c r="D7" s="9">
        <f t="shared" si="0"/>
        <v>323400</v>
      </c>
      <c r="E7" s="9">
        <f t="shared" si="0"/>
        <v>59397</v>
      </c>
      <c r="F7" s="9">
        <f t="shared" si="0"/>
        <v>293742</v>
      </c>
      <c r="G7" s="9">
        <f t="shared" si="0"/>
        <v>489417</v>
      </c>
      <c r="H7" s="9">
        <f t="shared" si="0"/>
        <v>58260</v>
      </c>
      <c r="I7" s="9">
        <f t="shared" si="0"/>
        <v>343402</v>
      </c>
      <c r="J7" s="9">
        <f t="shared" si="0"/>
        <v>282599</v>
      </c>
      <c r="K7" s="9">
        <f t="shared" si="0"/>
        <v>419320</v>
      </c>
      <c r="L7" s="9">
        <f t="shared" si="0"/>
        <v>330442</v>
      </c>
      <c r="M7" s="9">
        <f t="shared" si="0"/>
        <v>144396</v>
      </c>
      <c r="N7" s="9">
        <f t="shared" si="0"/>
        <v>95224</v>
      </c>
      <c r="O7" s="9">
        <f t="shared" si="0"/>
        <v>3630318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16755</v>
      </c>
      <c r="C8" s="11">
        <f t="shared" si="1"/>
        <v>17485</v>
      </c>
      <c r="D8" s="11">
        <f t="shared" si="1"/>
        <v>10747</v>
      </c>
      <c r="E8" s="11">
        <f t="shared" si="1"/>
        <v>2295</v>
      </c>
      <c r="F8" s="11">
        <f t="shared" si="1"/>
        <v>9942</v>
      </c>
      <c r="G8" s="11">
        <f t="shared" si="1"/>
        <v>18440</v>
      </c>
      <c r="H8" s="11">
        <f t="shared" si="1"/>
        <v>2801</v>
      </c>
      <c r="I8" s="11">
        <f t="shared" si="1"/>
        <v>17917</v>
      </c>
      <c r="J8" s="11">
        <f t="shared" si="1"/>
        <v>13387</v>
      </c>
      <c r="K8" s="11">
        <f t="shared" si="1"/>
        <v>11797</v>
      </c>
      <c r="L8" s="11">
        <f t="shared" si="1"/>
        <v>10493</v>
      </c>
      <c r="M8" s="11">
        <f t="shared" si="1"/>
        <v>6802</v>
      </c>
      <c r="N8" s="11">
        <f t="shared" si="1"/>
        <v>5679</v>
      </c>
      <c r="O8" s="11">
        <f t="shared" si="1"/>
        <v>144540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16755</v>
      </c>
      <c r="C9" s="11">
        <v>17485</v>
      </c>
      <c r="D9" s="11">
        <v>10747</v>
      </c>
      <c r="E9" s="11">
        <v>2295</v>
      </c>
      <c r="F9" s="11">
        <v>9942</v>
      </c>
      <c r="G9" s="11">
        <v>18440</v>
      </c>
      <c r="H9" s="11">
        <v>2789</v>
      </c>
      <c r="I9" s="11">
        <v>17915</v>
      </c>
      <c r="J9" s="11">
        <v>13387</v>
      </c>
      <c r="K9" s="11">
        <v>11792</v>
      </c>
      <c r="L9" s="11">
        <v>10493</v>
      </c>
      <c r="M9" s="11">
        <v>6796</v>
      </c>
      <c r="N9" s="11">
        <v>5679</v>
      </c>
      <c r="O9" s="11">
        <f>SUM(B9:N9)</f>
        <v>144515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12</v>
      </c>
      <c r="I10" s="13">
        <v>2</v>
      </c>
      <c r="J10" s="13">
        <v>0</v>
      </c>
      <c r="K10" s="13">
        <v>5</v>
      </c>
      <c r="L10" s="13">
        <v>0</v>
      </c>
      <c r="M10" s="13">
        <v>6</v>
      </c>
      <c r="N10" s="13">
        <v>0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435066</v>
      </c>
      <c r="C11" s="13">
        <v>321413</v>
      </c>
      <c r="D11" s="13">
        <v>312653</v>
      </c>
      <c r="E11" s="13">
        <v>57102</v>
      </c>
      <c r="F11" s="13">
        <v>283800</v>
      </c>
      <c r="G11" s="13">
        <v>470977</v>
      </c>
      <c r="H11" s="13">
        <v>55459</v>
      </c>
      <c r="I11" s="13">
        <v>325485</v>
      </c>
      <c r="J11" s="13">
        <v>269212</v>
      </c>
      <c r="K11" s="13">
        <v>407523</v>
      </c>
      <c r="L11" s="13">
        <v>319949</v>
      </c>
      <c r="M11" s="13">
        <v>137594</v>
      </c>
      <c r="N11" s="13">
        <v>89545</v>
      </c>
      <c r="O11" s="11">
        <f>SUM(B11:N11)</f>
        <v>3485778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1.035765163188844</v>
      </c>
      <c r="H15" s="19">
        <v>1.249877745132156</v>
      </c>
      <c r="I15" s="19">
        <v>0.979090733874618</v>
      </c>
      <c r="J15" s="19">
        <v>1.06893343102226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1070911.77</v>
      </c>
      <c r="C17" s="24">
        <f aca="true" t="shared" si="2" ref="C17:O17">C18+C19+C20+C21+C22+C23</f>
        <v>856938.8400000001</v>
      </c>
      <c r="D17" s="24">
        <f t="shared" si="2"/>
        <v>652512.9499999998</v>
      </c>
      <c r="E17" s="24">
        <f t="shared" si="2"/>
        <v>189499.94</v>
      </c>
      <c r="F17" s="24">
        <f t="shared" si="2"/>
        <v>696305.4800000001</v>
      </c>
      <c r="G17" s="24">
        <f t="shared" si="2"/>
        <v>1003124.96</v>
      </c>
      <c r="H17" s="24">
        <f t="shared" si="2"/>
        <v>187156.53000000003</v>
      </c>
      <c r="I17" s="24">
        <f t="shared" si="2"/>
        <v>822108.4800000001</v>
      </c>
      <c r="J17" s="24">
        <f t="shared" si="2"/>
        <v>730619.7499999999</v>
      </c>
      <c r="K17" s="24">
        <f t="shared" si="2"/>
        <v>970352.0200000001</v>
      </c>
      <c r="L17" s="24">
        <f t="shared" si="2"/>
        <v>866641.22</v>
      </c>
      <c r="M17" s="24">
        <f t="shared" si="2"/>
        <v>489471.75999999995</v>
      </c>
      <c r="N17" s="24">
        <f t="shared" si="2"/>
        <v>248725.8</v>
      </c>
      <c r="O17" s="24">
        <f t="shared" si="2"/>
        <v>8784369.5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1009458.48</v>
      </c>
      <c r="C18" s="22">
        <f t="shared" si="3"/>
        <v>782007.14</v>
      </c>
      <c r="D18" s="22">
        <f t="shared" si="3"/>
        <v>654302.88</v>
      </c>
      <c r="E18" s="22">
        <f t="shared" si="3"/>
        <v>205578.96</v>
      </c>
      <c r="F18" s="22">
        <f t="shared" si="3"/>
        <v>688590</v>
      </c>
      <c r="G18" s="22">
        <f t="shared" si="3"/>
        <v>943155.5</v>
      </c>
      <c r="H18" s="22">
        <f t="shared" si="3"/>
        <v>150538.01</v>
      </c>
      <c r="I18" s="22">
        <f t="shared" si="3"/>
        <v>786115.86</v>
      </c>
      <c r="J18" s="22">
        <f t="shared" si="3"/>
        <v>651136.36</v>
      </c>
      <c r="K18" s="22">
        <f t="shared" si="3"/>
        <v>913866.01</v>
      </c>
      <c r="L18" s="22">
        <f t="shared" si="3"/>
        <v>819628.34</v>
      </c>
      <c r="M18" s="22">
        <f t="shared" si="3"/>
        <v>413766.74</v>
      </c>
      <c r="N18" s="22">
        <f t="shared" si="3"/>
        <v>246592.07</v>
      </c>
      <c r="O18" s="27">
        <f aca="true" t="shared" si="4" ref="O18:O23">SUM(B18:N18)</f>
        <v>8264736.350000001</v>
      </c>
    </row>
    <row r="19" spans="1:23" ht="18.75" customHeight="1">
      <c r="A19" s="26" t="s">
        <v>36</v>
      </c>
      <c r="B19" s="16">
        <f>IF(B15&lt;&gt;0,ROUND((B15-1)*B18,2),0)</f>
        <v>-354.26</v>
      </c>
      <c r="C19" s="22">
        <f aca="true" t="shared" si="5" ref="C19:N19">IF(C15&lt;&gt;0,ROUND((C15-1)*C18,2),0)</f>
        <v>17055.84</v>
      </c>
      <c r="D19" s="22">
        <f t="shared" si="5"/>
        <v>-7280.05</v>
      </c>
      <c r="E19" s="22">
        <f t="shared" si="5"/>
        <v>-24239.77</v>
      </c>
      <c r="F19" s="22">
        <f t="shared" si="5"/>
        <v>-11545.85</v>
      </c>
      <c r="G19" s="22">
        <f t="shared" si="5"/>
        <v>33732.11</v>
      </c>
      <c r="H19" s="22">
        <f t="shared" si="5"/>
        <v>37616.1</v>
      </c>
      <c r="I19" s="22">
        <f t="shared" si="5"/>
        <v>-16437.11</v>
      </c>
      <c r="J19" s="22">
        <f t="shared" si="5"/>
        <v>44885.06</v>
      </c>
      <c r="K19" s="22">
        <f t="shared" si="5"/>
        <v>-4335.33</v>
      </c>
      <c r="L19" s="22">
        <f t="shared" si="5"/>
        <v>-2743.01</v>
      </c>
      <c r="M19" s="22">
        <f t="shared" si="5"/>
        <v>37285.04</v>
      </c>
      <c r="N19" s="22">
        <f t="shared" si="5"/>
        <v>-13090.72</v>
      </c>
      <c r="O19" s="27">
        <f t="shared" si="4"/>
        <v>90548.05000000002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-8677.55</v>
      </c>
      <c r="C22" s="22">
        <v>-1947.1</v>
      </c>
      <c r="D22" s="22">
        <v>-18585.16</v>
      </c>
      <c r="E22" s="22">
        <v>-3024</v>
      </c>
      <c r="F22" s="22">
        <v>-11250.32</v>
      </c>
      <c r="G22" s="22">
        <v>-6912</v>
      </c>
      <c r="H22" s="22">
        <v>-5634.58</v>
      </c>
      <c r="I22" s="22">
        <v>0</v>
      </c>
      <c r="J22" s="22">
        <v>-9792</v>
      </c>
      <c r="K22" s="22">
        <v>-5866.32</v>
      </c>
      <c r="L22" s="22">
        <v>-11970.71</v>
      </c>
      <c r="M22" s="22">
        <v>-288</v>
      </c>
      <c r="N22" s="22">
        <v>0</v>
      </c>
      <c r="O22" s="27">
        <f t="shared" si="4"/>
        <v>-83947.73999999999</v>
      </c>
    </row>
    <row r="23" spans="1:26" ht="18.75" customHeight="1">
      <c r="A23" s="26" t="s">
        <v>40</v>
      </c>
      <c r="B23" s="22">
        <v>32706.83</v>
      </c>
      <c r="C23" s="22">
        <v>30778.18</v>
      </c>
      <c r="D23" s="22">
        <v>12924.45</v>
      </c>
      <c r="E23" s="22">
        <v>5611.49</v>
      </c>
      <c r="F23" s="22">
        <v>14589.68</v>
      </c>
      <c r="G23" s="22">
        <v>10172.33</v>
      </c>
      <c r="H23" s="22">
        <v>0</v>
      </c>
      <c r="I23" s="22">
        <v>36634.42</v>
      </c>
      <c r="J23" s="22">
        <v>22207.75</v>
      </c>
      <c r="K23" s="22">
        <v>31745.15</v>
      </c>
      <c r="L23" s="22">
        <v>31858.42</v>
      </c>
      <c r="M23" s="22">
        <v>25999.79</v>
      </c>
      <c r="N23" s="22">
        <v>7351.53</v>
      </c>
      <c r="O23" s="27">
        <f t="shared" si="4"/>
        <v>262580.02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-73722</v>
      </c>
      <c r="C25" s="31">
        <f>+C26+C28+C39+C40+C43-C44</f>
        <v>-76934</v>
      </c>
      <c r="D25" s="31">
        <f t="shared" si="6"/>
        <v>-66474.46000000004</v>
      </c>
      <c r="E25" s="31">
        <f t="shared" si="6"/>
        <v>-10098</v>
      </c>
      <c r="F25" s="31">
        <f t="shared" si="6"/>
        <v>-43744.8</v>
      </c>
      <c r="G25" s="31">
        <f t="shared" si="6"/>
        <v>-81136</v>
      </c>
      <c r="H25" s="31">
        <f t="shared" si="6"/>
        <v>-21629.429999999986</v>
      </c>
      <c r="I25" s="31">
        <f t="shared" si="6"/>
        <v>-78826</v>
      </c>
      <c r="J25" s="31">
        <f t="shared" si="6"/>
        <v>-58902.8</v>
      </c>
      <c r="K25" s="31">
        <f t="shared" si="6"/>
        <v>818115.2</v>
      </c>
      <c r="L25" s="31">
        <f t="shared" si="6"/>
        <v>743830.8</v>
      </c>
      <c r="M25" s="31">
        <f t="shared" si="6"/>
        <v>-29902.4</v>
      </c>
      <c r="N25" s="31">
        <f t="shared" si="6"/>
        <v>-24987.6</v>
      </c>
      <c r="O25" s="31">
        <f t="shared" si="6"/>
        <v>995588.5099999999</v>
      </c>
    </row>
    <row r="26" spans="1:15" ht="18.75" customHeight="1">
      <c r="A26" s="26" t="s">
        <v>42</v>
      </c>
      <c r="B26" s="32">
        <f>+B27</f>
        <v>-73722</v>
      </c>
      <c r="C26" s="32">
        <f>+C27</f>
        <v>-76934</v>
      </c>
      <c r="D26" s="32">
        <f aca="true" t="shared" si="7" ref="D26:O26">+D27</f>
        <v>-47286.8</v>
      </c>
      <c r="E26" s="32">
        <f t="shared" si="7"/>
        <v>-10098</v>
      </c>
      <c r="F26" s="32">
        <f t="shared" si="7"/>
        <v>-43744.8</v>
      </c>
      <c r="G26" s="32">
        <f t="shared" si="7"/>
        <v>-81136</v>
      </c>
      <c r="H26" s="32">
        <f t="shared" si="7"/>
        <v>-12271.6</v>
      </c>
      <c r="I26" s="32">
        <f t="shared" si="7"/>
        <v>-78826</v>
      </c>
      <c r="J26" s="32">
        <f t="shared" si="7"/>
        <v>-58902.8</v>
      </c>
      <c r="K26" s="32">
        <f t="shared" si="7"/>
        <v>-51884.8</v>
      </c>
      <c r="L26" s="32">
        <f t="shared" si="7"/>
        <v>-46169.2</v>
      </c>
      <c r="M26" s="32">
        <f t="shared" si="7"/>
        <v>-29902.4</v>
      </c>
      <c r="N26" s="32">
        <f t="shared" si="7"/>
        <v>-24987.6</v>
      </c>
      <c r="O26" s="32">
        <f t="shared" si="7"/>
        <v>-635865.9999999999</v>
      </c>
    </row>
    <row r="27" spans="1:26" ht="18.75" customHeight="1">
      <c r="A27" s="28" t="s">
        <v>43</v>
      </c>
      <c r="B27" s="16">
        <f>ROUND((-B9)*$G$3,2)</f>
        <v>-73722</v>
      </c>
      <c r="C27" s="16">
        <f aca="true" t="shared" si="8" ref="C27:N27">ROUND((-C9)*$G$3,2)</f>
        <v>-76934</v>
      </c>
      <c r="D27" s="16">
        <f t="shared" si="8"/>
        <v>-47286.8</v>
      </c>
      <c r="E27" s="16">
        <f t="shared" si="8"/>
        <v>-10098</v>
      </c>
      <c r="F27" s="16">
        <f t="shared" si="8"/>
        <v>-43744.8</v>
      </c>
      <c r="G27" s="16">
        <f t="shared" si="8"/>
        <v>-81136</v>
      </c>
      <c r="H27" s="16">
        <f t="shared" si="8"/>
        <v>-12271.6</v>
      </c>
      <c r="I27" s="16">
        <f t="shared" si="8"/>
        <v>-78826</v>
      </c>
      <c r="J27" s="16">
        <f t="shared" si="8"/>
        <v>-58902.8</v>
      </c>
      <c r="K27" s="16">
        <f t="shared" si="8"/>
        <v>-51884.8</v>
      </c>
      <c r="L27" s="16">
        <f t="shared" si="8"/>
        <v>-46169.2</v>
      </c>
      <c r="M27" s="16">
        <f t="shared" si="8"/>
        <v>-29902.4</v>
      </c>
      <c r="N27" s="16">
        <f t="shared" si="8"/>
        <v>-24987.6</v>
      </c>
      <c r="O27" s="33">
        <f aca="true" t="shared" si="9" ref="O27:O44">SUM(B27:N27)</f>
        <v>-635865.9999999999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-19187.660000000033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-9357.829999999987</v>
      </c>
      <c r="I28" s="32">
        <f t="shared" si="10"/>
        <v>0</v>
      </c>
      <c r="J28" s="32">
        <f t="shared" si="10"/>
        <v>0</v>
      </c>
      <c r="K28" s="32">
        <f t="shared" si="10"/>
        <v>870000</v>
      </c>
      <c r="L28" s="32">
        <f t="shared" si="10"/>
        <v>790000</v>
      </c>
      <c r="M28" s="32">
        <f t="shared" si="10"/>
        <v>0</v>
      </c>
      <c r="N28" s="32">
        <f t="shared" si="10"/>
        <v>0</v>
      </c>
      <c r="O28" s="32">
        <f t="shared" si="10"/>
        <v>1631454.5099999998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-19187.66</v>
      </c>
      <c r="E29" s="34">
        <v>0</v>
      </c>
      <c r="F29" s="34">
        <v>0</v>
      </c>
      <c r="G29" s="34">
        <v>0</v>
      </c>
      <c r="H29" s="34">
        <v>-9357.83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-28545.489999999998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0</v>
      </c>
      <c r="G34" s="34">
        <v>0</v>
      </c>
      <c r="H34" s="34">
        <v>153000</v>
      </c>
      <c r="I34" s="34">
        <v>0</v>
      </c>
      <c r="J34" s="34">
        <v>0</v>
      </c>
      <c r="K34" s="34">
        <v>1640000</v>
      </c>
      <c r="L34" s="34">
        <v>1500000</v>
      </c>
      <c r="M34" s="34">
        <v>0</v>
      </c>
      <c r="N34" s="34">
        <v>0</v>
      </c>
      <c r="O34" s="34">
        <f t="shared" si="9"/>
        <v>3857000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0</v>
      </c>
      <c r="G35" s="34">
        <v>0</v>
      </c>
      <c r="H35" s="34">
        <v>-153000</v>
      </c>
      <c r="I35" s="34">
        <v>0</v>
      </c>
      <c r="J35" s="34">
        <v>0</v>
      </c>
      <c r="K35" s="34">
        <v>-770000</v>
      </c>
      <c r="L35" s="34">
        <v>-710000</v>
      </c>
      <c r="M35" s="34">
        <v>0</v>
      </c>
      <c r="N35" s="34">
        <v>0</v>
      </c>
      <c r="O35" s="34">
        <f t="shared" si="9"/>
        <v>-2197000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997189.77</v>
      </c>
      <c r="C42" s="37">
        <f aca="true" t="shared" si="11" ref="C42:N42">+C17+C25</f>
        <v>780004.8400000001</v>
      </c>
      <c r="D42" s="37">
        <f t="shared" si="11"/>
        <v>586038.4899999998</v>
      </c>
      <c r="E42" s="37">
        <f t="shared" si="11"/>
        <v>179401.94</v>
      </c>
      <c r="F42" s="37">
        <f t="shared" si="11"/>
        <v>652560.68</v>
      </c>
      <c r="G42" s="37">
        <f t="shared" si="11"/>
        <v>921988.96</v>
      </c>
      <c r="H42" s="37">
        <f t="shared" si="11"/>
        <v>165527.10000000003</v>
      </c>
      <c r="I42" s="37">
        <f t="shared" si="11"/>
        <v>743282.4800000001</v>
      </c>
      <c r="J42" s="37">
        <f t="shared" si="11"/>
        <v>671716.9499999998</v>
      </c>
      <c r="K42" s="37">
        <f t="shared" si="11"/>
        <v>1788467.2200000002</v>
      </c>
      <c r="L42" s="37">
        <f t="shared" si="11"/>
        <v>1610472.02</v>
      </c>
      <c r="M42" s="37">
        <f t="shared" si="11"/>
        <v>459569.3599999999</v>
      </c>
      <c r="N42" s="37">
        <f t="shared" si="11"/>
        <v>223738.19999999998</v>
      </c>
      <c r="O42" s="37">
        <f>SUM(B42:N42)</f>
        <v>9779958.009999998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997189.77</v>
      </c>
      <c r="C48" s="52">
        <f t="shared" si="12"/>
        <v>780004.83</v>
      </c>
      <c r="D48" s="52">
        <f t="shared" si="12"/>
        <v>586038.49</v>
      </c>
      <c r="E48" s="52">
        <f t="shared" si="12"/>
        <v>179401.93</v>
      </c>
      <c r="F48" s="52">
        <f t="shared" si="12"/>
        <v>652560.68</v>
      </c>
      <c r="G48" s="52">
        <f t="shared" si="12"/>
        <v>921988.96</v>
      </c>
      <c r="H48" s="52">
        <f t="shared" si="12"/>
        <v>165527.1</v>
      </c>
      <c r="I48" s="52">
        <f t="shared" si="12"/>
        <v>743282.48</v>
      </c>
      <c r="J48" s="52">
        <f t="shared" si="12"/>
        <v>671716.95</v>
      </c>
      <c r="K48" s="52">
        <f t="shared" si="12"/>
        <v>1788467.22</v>
      </c>
      <c r="L48" s="52">
        <f t="shared" si="12"/>
        <v>1610472.02</v>
      </c>
      <c r="M48" s="52">
        <f t="shared" si="12"/>
        <v>459569.35</v>
      </c>
      <c r="N48" s="52">
        <f t="shared" si="12"/>
        <v>223738.2</v>
      </c>
      <c r="O48" s="37">
        <f t="shared" si="12"/>
        <v>9779957.979999999</v>
      </c>
      <c r="Q48"/>
    </row>
    <row r="49" spans="1:18" ht="18.75" customHeight="1">
      <c r="A49" s="26" t="s">
        <v>61</v>
      </c>
      <c r="B49" s="52">
        <v>809115.6</v>
      </c>
      <c r="C49" s="52">
        <v>562729.1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1371844.7</v>
      </c>
      <c r="P49"/>
      <c r="Q49"/>
      <c r="R49" s="44"/>
    </row>
    <row r="50" spans="1:16" ht="18.75" customHeight="1">
      <c r="A50" s="26" t="s">
        <v>62</v>
      </c>
      <c r="B50" s="52">
        <v>188074.17</v>
      </c>
      <c r="C50" s="52">
        <v>217275.73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405349.9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586038.49</v>
      </c>
      <c r="E51" s="53">
        <v>0</v>
      </c>
      <c r="F51" s="53">
        <v>0</v>
      </c>
      <c r="G51" s="53">
        <v>0</v>
      </c>
      <c r="H51" s="52">
        <v>165527.1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751565.59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179401.93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179401.93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652560.68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652560.68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921988.96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921988.96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743282.48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743282.48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671716.95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671716.95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1788467.22</v>
      </c>
      <c r="L57" s="32">
        <v>1610472.02</v>
      </c>
      <c r="M57" s="53">
        <v>0</v>
      </c>
      <c r="N57" s="53">
        <v>0</v>
      </c>
      <c r="O57" s="37">
        <f t="shared" si="13"/>
        <v>3398939.24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459569.35</v>
      </c>
      <c r="N58" s="53">
        <v>0</v>
      </c>
      <c r="O58" s="37">
        <f t="shared" si="13"/>
        <v>459569.35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223738.2</v>
      </c>
      <c r="O59" s="56">
        <f t="shared" si="13"/>
        <v>223738.2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2020-03-11T12:58:23Z</dcterms:modified>
  <cp:category/>
  <cp:version/>
  <cp:contentType/>
  <cp:contentStatus/>
</cp:coreProperties>
</file>