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<sst xmlns="http://schemas.openxmlformats.org/spreadsheetml/2006/main" count="77" uniqueCount="74">
  <si>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</si>
  <si>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</si>
  <si>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</si>
  <si>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</si>
  <si>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</si>
  <si>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</si>
  <si>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</si>
  <si>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</si>
  <si>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</si>
  <si>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</si>
  <si>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</si>
  <si>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</si>
  <si>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</si>
  <si>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</si>
  <si>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</si>
  <si>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</si>
  <si>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</si>
  <si>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</si>
  <si>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</si>
  <si>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</si>
  <si>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</si>
  <si>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</si>
  <si>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</si>
  <si>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</si>
  <si>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</si>
  <si>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</si>
  <si>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</si>
  <si>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</si>
  <si>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</si>
  <si>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</si>
  <si>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</si>
  <si>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</si>
  <si>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</si>
  <si>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</si>
  <si>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</si>
  <si>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</si>
  <si>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</si>
  <si>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</si>
  <si>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</si>
  <si>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</si>
  <si>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</si>
  <si>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</si>
  <si>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</si>
  <si>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</si>
  <si>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</si>
  <si>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</si>
  <si>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</si>
  <si>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</si>
  <si>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</si>
  <si>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</si>
  <si>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</si>
  <si>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</si>
  <si>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</si>
  <si>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</si>
  <si>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</si>
  <si>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</si>
  <si>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</si>
  <si>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</si>
  <si>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</si>
  <si>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</si>
  <si>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</si>
  <si>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</si>
  <si>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</si>
  <si>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</si>
  <si>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</si>
  <si>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</si>
  <si>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</si>
  <si>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</si>
  <si>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</si>
  <si>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</si>
  <si>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</si>
  <si>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</si>
  <si>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</si>
  <si>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18/03/20 - VENCIMENTO 25/03/20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</si>
</sst>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329315</v>
      </c>
      <c r="C7" s="9">
        <f t="shared" si="0"/>
        <v>235378</v>
      </c>
      <c r="D7" s="9">
        <f t="shared" si="0"/>
        <v>252437</v>
      </c>
      <c r="E7" s="9">
        <f t="shared" si="0"/>
        <v>47899</v>
      </c>
      <c r="F7" s="9">
        <f t="shared" si="0"/>
        <v>208139</v>
      </c>
      <c r="G7" s="9">
        <f t="shared" si="0"/>
        <v>331233</v>
      </c>
      <c r="H7" s="9">
        <f t="shared" si="0"/>
        <v>43973</v>
      </c>
      <c r="I7" s="9">
        <f t="shared" si="0"/>
        <v>240355</v>
      </c>
      <c r="J7" s="9">
        <f t="shared" si="0"/>
        <v>205753</v>
      </c>
      <c r="K7" s="9">
        <f t="shared" si="0"/>
        <v>312472</v>
      </c>
      <c r="L7" s="9">
        <f t="shared" si="0"/>
        <v>250364</v>
      </c>
      <c r="M7" s="9">
        <f t="shared" si="0"/>
        <v>100822</v>
      </c>
      <c r="N7" s="9">
        <f t="shared" si="0"/>
        <v>66618</v>
      </c>
      <c r="O7" s="9">
        <f t="shared" si="0"/>
        <v>2624758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11127</v>
      </c>
      <c r="C8" s="11">
        <f t="shared" si="1"/>
        <v>10826</v>
      </c>
      <c r="D8" s="11">
        <f t="shared" si="1"/>
        <v>7665</v>
      </c>
      <c r="E8" s="11">
        <f t="shared" si="1"/>
        <v>1374</v>
      </c>
      <c r="F8" s="11">
        <f t="shared" si="1"/>
        <v>6174</v>
      </c>
      <c r="G8" s="11">
        <f t="shared" si="1"/>
        <v>11528</v>
      </c>
      <c r="H8" s="11">
        <f t="shared" si="1"/>
        <v>1756</v>
      </c>
      <c r="I8" s="11">
        <f t="shared" si="1"/>
        <v>11145</v>
      </c>
      <c r="J8" s="11">
        <f t="shared" si="1"/>
        <v>8689</v>
      </c>
      <c r="K8" s="11">
        <f t="shared" si="1"/>
        <v>7812</v>
      </c>
      <c r="L8" s="11">
        <f t="shared" si="1"/>
        <v>7010</v>
      </c>
      <c r="M8" s="11">
        <f t="shared" si="1"/>
        <v>3859</v>
      </c>
      <c r="N8" s="11">
        <f t="shared" si="1"/>
        <v>3190</v>
      </c>
      <c r="O8" s="11">
        <f t="shared" si="1"/>
        <v>92155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11127</v>
      </c>
      <c r="C9" s="11">
        <v>10826</v>
      </c>
      <c r="D9" s="11">
        <v>7665</v>
      </c>
      <c r="E9" s="11">
        <v>1374</v>
      </c>
      <c r="F9" s="11">
        <v>6174</v>
      </c>
      <c r="G9" s="11">
        <v>11528</v>
      </c>
      <c r="H9" s="11">
        <v>1750</v>
      </c>
      <c r="I9" s="11">
        <v>11145</v>
      </c>
      <c r="J9" s="11">
        <v>8689</v>
      </c>
      <c r="K9" s="11">
        <v>7809</v>
      </c>
      <c r="L9" s="11">
        <v>7009</v>
      </c>
      <c r="M9" s="11">
        <v>3856</v>
      </c>
      <c r="N9" s="11">
        <v>3190</v>
      </c>
      <c r="O9" s="11">
        <f>SUM(B9:N9)</f>
        <v>92142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6</v>
      </c>
      <c r="I10" s="13">
        <v>0</v>
      </c>
      <c r="J10" s="13">
        <v>0</v>
      </c>
      <c r="K10" s="13">
        <v>3</v>
      </c>
      <c r="L10" s="13">
        <v>1</v>
      </c>
      <c r="M10" s="13">
        <v>3</v>
      </c>
      <c r="N10" s="13">
        <v>0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318188</v>
      </c>
      <c r="C11" s="13">
        <v>224552</v>
      </c>
      <c r="D11" s="13">
        <v>244772</v>
      </c>
      <c r="E11" s="13">
        <v>46525</v>
      </c>
      <c r="F11" s="13">
        <v>201965</v>
      </c>
      <c r="G11" s="13">
        <v>319705</v>
      </c>
      <c r="H11" s="13">
        <v>42217</v>
      </c>
      <c r="I11" s="13">
        <v>229210</v>
      </c>
      <c r="J11" s="13">
        <v>197064</v>
      </c>
      <c r="K11" s="13">
        <v>304660</v>
      </c>
      <c r="L11" s="13">
        <v>243354</v>
      </c>
      <c r="M11" s="13">
        <v>96963</v>
      </c>
      <c r="N11" s="13">
        <v>63428</v>
      </c>
      <c r="O11" s="11">
        <f>SUM(B11:N11)</f>
        <v>2532603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1.409096093166669</v>
      </c>
      <c r="C15" s="19">
        <v>1.462130495311769</v>
      </c>
      <c r="D15" s="19">
        <v>1.26832355320015</v>
      </c>
      <c r="E15" s="19">
        <v>1.251456465987005</v>
      </c>
      <c r="F15" s="19">
        <v>1.434297074531673</v>
      </c>
      <c r="G15" s="19">
        <v>1.52307294260137</v>
      </c>
      <c r="H15" s="19">
        <v>1.856219582817459</v>
      </c>
      <c r="I15" s="19">
        <v>1.385488757150809</v>
      </c>
      <c r="J15" s="19">
        <v>1.455147019359494</v>
      </c>
      <c r="K15" s="19">
        <v>1.317885448298222</v>
      </c>
      <c r="L15" s="19">
        <v>1.337581469532847</v>
      </c>
      <c r="M15" s="19">
        <v>1.523938702380975</v>
      </c>
      <c r="N15" s="19">
        <v>1.328321173694648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1099092.6499999997</v>
      </c>
      <c r="C17" s="24">
        <f aca="true" t="shared" si="2" ref="C17:O17">C18+C19+C20+C21+C22+C23</f>
        <v>853189.0700000001</v>
      </c>
      <c r="D17" s="24">
        <f t="shared" si="2"/>
        <v>653261.6899999998</v>
      </c>
      <c r="E17" s="24">
        <f t="shared" si="2"/>
        <v>216700.77000000002</v>
      </c>
      <c r="F17" s="24">
        <f t="shared" si="2"/>
        <v>719082.76</v>
      </c>
      <c r="G17" s="24">
        <f t="shared" si="2"/>
        <v>1002311.29</v>
      </c>
      <c r="H17" s="24">
        <f t="shared" si="2"/>
        <v>209909.49000000002</v>
      </c>
      <c r="I17" s="24">
        <f t="shared" si="2"/>
        <v>814754.2800000001</v>
      </c>
      <c r="J17" s="24">
        <f t="shared" si="2"/>
        <v>724447.87</v>
      </c>
      <c r="K17" s="24">
        <f t="shared" si="2"/>
        <v>958948.07</v>
      </c>
      <c r="L17" s="24">
        <f t="shared" si="2"/>
        <v>881042.7899999999</v>
      </c>
      <c r="M17" s="24">
        <f t="shared" si="2"/>
        <v>478694.16</v>
      </c>
      <c r="N17" s="24">
        <f t="shared" si="2"/>
        <v>244378.40999999997</v>
      </c>
      <c r="O17" s="24">
        <f t="shared" si="2"/>
        <v>8855813.3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735755.57</v>
      </c>
      <c r="C18" s="22">
        <f t="shared" si="3"/>
        <v>543134.74</v>
      </c>
      <c r="D18" s="22">
        <f t="shared" si="3"/>
        <v>510730.54</v>
      </c>
      <c r="E18" s="22">
        <f t="shared" si="3"/>
        <v>165783.23</v>
      </c>
      <c r="F18" s="22">
        <f t="shared" si="3"/>
        <v>487919.44</v>
      </c>
      <c r="G18" s="22">
        <f t="shared" si="3"/>
        <v>638319.11</v>
      </c>
      <c r="H18" s="22">
        <f t="shared" si="3"/>
        <v>113621.83</v>
      </c>
      <c r="I18" s="22">
        <f t="shared" si="3"/>
        <v>550220.67</v>
      </c>
      <c r="J18" s="22">
        <f t="shared" si="3"/>
        <v>474075.49</v>
      </c>
      <c r="K18" s="22">
        <f t="shared" si="3"/>
        <v>681001.48</v>
      </c>
      <c r="L18" s="22">
        <f t="shared" si="3"/>
        <v>621002.87</v>
      </c>
      <c r="M18" s="22">
        <f t="shared" si="3"/>
        <v>288905.44</v>
      </c>
      <c r="N18" s="22">
        <f t="shared" si="3"/>
        <v>172513.97</v>
      </c>
      <c r="O18" s="27">
        <f aca="true" t="shared" si="4" ref="O18:O23">SUM(B18:N18)</f>
        <v>5982984.38</v>
      </c>
    </row>
    <row r="19" spans="1:23" ht="18.75" customHeight="1">
      <c r="A19" s="26" t="s">
        <v>36</v>
      </c>
      <c r="B19" s="16">
        <f>IF(B15&lt;&gt;0,ROUND((B15-1)*B18,2),0)</f>
        <v>300994.73</v>
      </c>
      <c r="C19" s="22">
        <f aca="true" t="shared" si="5" ref="C19:N19">IF(C15&lt;&gt;0,ROUND((C15-1)*C18,2),0)</f>
        <v>250999.13</v>
      </c>
      <c r="D19" s="22">
        <f t="shared" si="5"/>
        <v>137041.03</v>
      </c>
      <c r="E19" s="22">
        <f t="shared" si="5"/>
        <v>41687.27</v>
      </c>
      <c r="F19" s="22">
        <f t="shared" si="5"/>
        <v>211901.99</v>
      </c>
      <c r="G19" s="22">
        <f t="shared" si="5"/>
        <v>333887.46</v>
      </c>
      <c r="H19" s="22">
        <f t="shared" si="5"/>
        <v>97285.24</v>
      </c>
      <c r="I19" s="22">
        <f t="shared" si="5"/>
        <v>212103.88</v>
      </c>
      <c r="J19" s="22">
        <f t="shared" si="5"/>
        <v>215774.05</v>
      </c>
      <c r="K19" s="22">
        <f t="shared" si="5"/>
        <v>216480.46</v>
      </c>
      <c r="L19" s="22">
        <f t="shared" si="5"/>
        <v>209639.06</v>
      </c>
      <c r="M19" s="22">
        <f t="shared" si="5"/>
        <v>151368.74</v>
      </c>
      <c r="N19" s="22">
        <f t="shared" si="5"/>
        <v>56639.99</v>
      </c>
      <c r="O19" s="27">
        <f t="shared" si="4"/>
        <v>2435803.0300000003</v>
      </c>
      <c r="W19" s="63"/>
    </row>
    <row r="20" spans="1:15" ht="18.75" customHeight="1">
      <c r="A20" s="26" t="s">
        <v>37</v>
      </c>
      <c r="B20" s="22">
        <v>35130.55</v>
      </c>
      <c r="C20" s="22">
        <v>26397.06</v>
      </c>
      <c r="D20" s="22">
        <v>11150.83</v>
      </c>
      <c r="E20" s="22">
        <v>5573.26</v>
      </c>
      <c r="F20" s="22">
        <v>14598.11</v>
      </c>
      <c r="G20" s="22">
        <v>21653.16</v>
      </c>
      <c r="H20" s="22">
        <v>4637</v>
      </c>
      <c r="I20" s="22">
        <v>15795.31</v>
      </c>
      <c r="J20" s="22">
        <v>22182.58</v>
      </c>
      <c r="K20" s="22">
        <v>33618.65</v>
      </c>
      <c r="L20" s="22">
        <v>28544.32</v>
      </c>
      <c r="M20" s="22">
        <v>12708.19</v>
      </c>
      <c r="N20" s="22">
        <v>6549.06</v>
      </c>
      <c r="O20" s="27">
        <f t="shared" si="4"/>
        <v>238538.08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-8677.55</v>
      </c>
      <c r="C22" s="22">
        <v>-1947.1</v>
      </c>
      <c r="D22" s="22">
        <v>-18585.16</v>
      </c>
      <c r="E22" s="22">
        <v>-3024</v>
      </c>
      <c r="F22" s="22">
        <v>-11250.32</v>
      </c>
      <c r="G22" s="22">
        <v>-6912</v>
      </c>
      <c r="H22" s="22">
        <v>-5634.58</v>
      </c>
      <c r="I22" s="22">
        <v>0</v>
      </c>
      <c r="J22" s="22">
        <v>-9792</v>
      </c>
      <c r="K22" s="22">
        <v>-5866.32</v>
      </c>
      <c r="L22" s="22">
        <v>-11970.71</v>
      </c>
      <c r="M22" s="22">
        <v>-288</v>
      </c>
      <c r="N22" s="22">
        <v>0</v>
      </c>
      <c r="O22" s="27">
        <f t="shared" si="4"/>
        <v>-83947.73999999999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14589.68</v>
      </c>
      <c r="G23" s="22">
        <v>14039.7</v>
      </c>
      <c r="H23" s="22">
        <v>0</v>
      </c>
      <c r="I23" s="22">
        <v>36634.42</v>
      </c>
      <c r="J23" s="22">
        <v>22207.75</v>
      </c>
      <c r="K23" s="22">
        <v>32389.94</v>
      </c>
      <c r="L23" s="22">
        <v>32503.39</v>
      </c>
      <c r="M23" s="22">
        <v>25999.79</v>
      </c>
      <c r="N23" s="22">
        <v>7351.53</v>
      </c>
      <c r="O23" s="27">
        <f t="shared" si="4"/>
        <v>270520.81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-48958.8</v>
      </c>
      <c r="C25" s="31">
        <f>+C26+C28+C39+C40+C43-C44</f>
        <v>-47634.4</v>
      </c>
      <c r="D25" s="31">
        <f t="shared" si="6"/>
        <v>-52936.119999999995</v>
      </c>
      <c r="E25" s="31">
        <f t="shared" si="6"/>
        <v>-6045.6</v>
      </c>
      <c r="F25" s="31">
        <f t="shared" si="6"/>
        <v>-527165.6</v>
      </c>
      <c r="G25" s="31">
        <f t="shared" si="6"/>
        <v>-50723.2</v>
      </c>
      <c r="H25" s="31">
        <f t="shared" si="6"/>
        <v>-18195.47</v>
      </c>
      <c r="I25" s="31">
        <f t="shared" si="6"/>
        <v>-49038</v>
      </c>
      <c r="J25" s="31">
        <f t="shared" si="6"/>
        <v>-38231.6</v>
      </c>
      <c r="K25" s="31">
        <f t="shared" si="6"/>
        <v>-34359.6</v>
      </c>
      <c r="L25" s="31">
        <f t="shared" si="6"/>
        <v>-30839.6</v>
      </c>
      <c r="M25" s="31">
        <f t="shared" si="6"/>
        <v>-16966.4</v>
      </c>
      <c r="N25" s="31">
        <f t="shared" si="6"/>
        <v>-14036</v>
      </c>
      <c r="O25" s="31">
        <f t="shared" si="6"/>
        <v>-935130.3899999999</v>
      </c>
    </row>
    <row r="26" spans="1:15" ht="18.75" customHeight="1">
      <c r="A26" s="26" t="s">
        <v>42</v>
      </c>
      <c r="B26" s="32">
        <f>+B27</f>
        <v>-48958.8</v>
      </c>
      <c r="C26" s="32">
        <f>+C27</f>
        <v>-47634.4</v>
      </c>
      <c r="D26" s="32">
        <f aca="true" t="shared" si="7" ref="D26:O26">+D27</f>
        <v>-33726</v>
      </c>
      <c r="E26" s="32">
        <f t="shared" si="7"/>
        <v>-6045.6</v>
      </c>
      <c r="F26" s="32">
        <f t="shared" si="7"/>
        <v>-27165.6</v>
      </c>
      <c r="G26" s="32">
        <f t="shared" si="7"/>
        <v>-50723.2</v>
      </c>
      <c r="H26" s="32">
        <f t="shared" si="7"/>
        <v>-7700</v>
      </c>
      <c r="I26" s="32">
        <f t="shared" si="7"/>
        <v>-49038</v>
      </c>
      <c r="J26" s="32">
        <f t="shared" si="7"/>
        <v>-38231.6</v>
      </c>
      <c r="K26" s="32">
        <f t="shared" si="7"/>
        <v>-34359.6</v>
      </c>
      <c r="L26" s="32">
        <f t="shared" si="7"/>
        <v>-30839.6</v>
      </c>
      <c r="M26" s="32">
        <f t="shared" si="7"/>
        <v>-16966.4</v>
      </c>
      <c r="N26" s="32">
        <f t="shared" si="7"/>
        <v>-14036</v>
      </c>
      <c r="O26" s="32">
        <f t="shared" si="7"/>
        <v>-405424.8</v>
      </c>
    </row>
    <row r="27" spans="1:26" ht="18.75" customHeight="1">
      <c r="A27" s="28" t="s">
        <v>43</v>
      </c>
      <c r="B27" s="16">
        <f>ROUND((-B9)*$G$3,2)</f>
        <v>-48958.8</v>
      </c>
      <c r="C27" s="16">
        <f aca="true" t="shared" si="8" ref="C27:N27">ROUND((-C9)*$G$3,2)</f>
        <v>-47634.4</v>
      </c>
      <c r="D27" s="16">
        <f t="shared" si="8"/>
        <v>-33726</v>
      </c>
      <c r="E27" s="16">
        <f t="shared" si="8"/>
        <v>-6045.6</v>
      </c>
      <c r="F27" s="16">
        <f t="shared" si="8"/>
        <v>-27165.6</v>
      </c>
      <c r="G27" s="16">
        <f t="shared" si="8"/>
        <v>-50723.2</v>
      </c>
      <c r="H27" s="16">
        <f t="shared" si="8"/>
        <v>-7700</v>
      </c>
      <c r="I27" s="16">
        <f t="shared" si="8"/>
        <v>-49038</v>
      </c>
      <c r="J27" s="16">
        <f t="shared" si="8"/>
        <v>-38231.6</v>
      </c>
      <c r="K27" s="16">
        <f t="shared" si="8"/>
        <v>-34359.6</v>
      </c>
      <c r="L27" s="16">
        <f t="shared" si="8"/>
        <v>-30839.6</v>
      </c>
      <c r="M27" s="16">
        <f t="shared" si="8"/>
        <v>-16966.4</v>
      </c>
      <c r="N27" s="16">
        <f t="shared" si="8"/>
        <v>-14036</v>
      </c>
      <c r="O27" s="33">
        <f aca="true" t="shared" si="9" ref="O27:O44">SUM(B27:N27)</f>
        <v>-405424.8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-19210.119999999995</v>
      </c>
      <c r="E28" s="32">
        <f t="shared" si="10"/>
        <v>0</v>
      </c>
      <c r="F28" s="32">
        <f t="shared" si="10"/>
        <v>-500000</v>
      </c>
      <c r="G28" s="32">
        <f t="shared" si="10"/>
        <v>0</v>
      </c>
      <c r="H28" s="32">
        <f t="shared" si="10"/>
        <v>-10495.470000000001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-529705.5899999999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-19210.12</v>
      </c>
      <c r="E29" s="34">
        <v>0</v>
      </c>
      <c r="F29" s="34">
        <v>0</v>
      </c>
      <c r="G29" s="34">
        <v>0</v>
      </c>
      <c r="H29" s="34">
        <v>-10495.47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-29705.589999999997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0</v>
      </c>
      <c r="G34" s="34">
        <v>0</v>
      </c>
      <c r="H34" s="34">
        <v>153000</v>
      </c>
      <c r="I34" s="34">
        <v>0</v>
      </c>
      <c r="J34" s="34">
        <v>0</v>
      </c>
      <c r="K34" s="34">
        <v>770000</v>
      </c>
      <c r="L34" s="34">
        <v>710000</v>
      </c>
      <c r="M34" s="34">
        <v>0</v>
      </c>
      <c r="N34" s="34">
        <v>0</v>
      </c>
      <c r="O34" s="34">
        <f t="shared" si="9"/>
        <v>2197000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-500000</v>
      </c>
      <c r="G35" s="34">
        <v>0</v>
      </c>
      <c r="H35" s="34">
        <v>-153000</v>
      </c>
      <c r="I35" s="34">
        <v>0</v>
      </c>
      <c r="J35" s="34">
        <v>0</v>
      </c>
      <c r="K35" s="34">
        <v>-770000</v>
      </c>
      <c r="L35" s="34">
        <v>-710000</v>
      </c>
      <c r="M35" s="34">
        <v>0</v>
      </c>
      <c r="N35" s="34">
        <v>0</v>
      </c>
      <c r="O35" s="34">
        <f t="shared" si="9"/>
        <v>-2697000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1050133.8499999996</v>
      </c>
      <c r="C42" s="37">
        <f aca="true" t="shared" si="11" ref="C42:N42">+C17+C25</f>
        <v>805554.67</v>
      </c>
      <c r="D42" s="37">
        <f t="shared" si="11"/>
        <v>600325.5699999998</v>
      </c>
      <c r="E42" s="37">
        <f t="shared" si="11"/>
        <v>210655.17</v>
      </c>
      <c r="F42" s="37">
        <f t="shared" si="11"/>
        <v>191917.16000000003</v>
      </c>
      <c r="G42" s="37">
        <f t="shared" si="11"/>
        <v>951588.0900000001</v>
      </c>
      <c r="H42" s="37">
        <f t="shared" si="11"/>
        <v>191714.02000000002</v>
      </c>
      <c r="I42" s="37">
        <f t="shared" si="11"/>
        <v>765716.2800000001</v>
      </c>
      <c r="J42" s="37">
        <f t="shared" si="11"/>
        <v>686216.27</v>
      </c>
      <c r="K42" s="37">
        <f t="shared" si="11"/>
        <v>924588.47</v>
      </c>
      <c r="L42" s="37">
        <f t="shared" si="11"/>
        <v>850203.19</v>
      </c>
      <c r="M42" s="37">
        <f t="shared" si="11"/>
        <v>461727.75999999995</v>
      </c>
      <c r="N42" s="37">
        <f t="shared" si="11"/>
        <v>230342.40999999997</v>
      </c>
      <c r="O42" s="37">
        <f>SUM(B42:N42)</f>
        <v>7920682.91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1050133.85</v>
      </c>
      <c r="C48" s="52">
        <f t="shared" si="12"/>
        <v>805554.6599999999</v>
      </c>
      <c r="D48" s="52">
        <f t="shared" si="12"/>
        <v>600325.57</v>
      </c>
      <c r="E48" s="52">
        <f t="shared" si="12"/>
        <v>210655.16</v>
      </c>
      <c r="F48" s="52">
        <f t="shared" si="12"/>
        <v>191917.16</v>
      </c>
      <c r="G48" s="52">
        <f t="shared" si="12"/>
        <v>951588.09</v>
      </c>
      <c r="H48" s="52">
        <f t="shared" si="12"/>
        <v>191714.02</v>
      </c>
      <c r="I48" s="52">
        <f t="shared" si="12"/>
        <v>765716.27</v>
      </c>
      <c r="J48" s="52">
        <f t="shared" si="12"/>
        <v>686216.26</v>
      </c>
      <c r="K48" s="52">
        <f t="shared" si="12"/>
        <v>924588.47</v>
      </c>
      <c r="L48" s="52">
        <f t="shared" si="12"/>
        <v>850203.19</v>
      </c>
      <c r="M48" s="52">
        <f t="shared" si="12"/>
        <v>461727.76</v>
      </c>
      <c r="N48" s="52">
        <f t="shared" si="12"/>
        <v>230342.41</v>
      </c>
      <c r="O48" s="37">
        <f t="shared" si="12"/>
        <v>7920682.87</v>
      </c>
      <c r="Q48"/>
    </row>
    <row r="49" spans="1:18" ht="18.75" customHeight="1">
      <c r="A49" s="26" t="s">
        <v>61</v>
      </c>
      <c r="B49" s="52">
        <v>877262.17</v>
      </c>
      <c r="C49" s="52">
        <v>627627.32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1504889.49</v>
      </c>
      <c r="P49"/>
      <c r="Q49"/>
      <c r="R49" s="44"/>
    </row>
    <row r="50" spans="1:16" ht="18.75" customHeight="1">
      <c r="A50" s="26" t="s">
        <v>62</v>
      </c>
      <c r="B50" s="52">
        <v>172871.68</v>
      </c>
      <c r="C50" s="52">
        <v>177927.34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350799.02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600325.57</v>
      </c>
      <c r="E51" s="53">
        <v>0</v>
      </c>
      <c r="F51" s="53">
        <v>0</v>
      </c>
      <c r="G51" s="53">
        <v>0</v>
      </c>
      <c r="H51" s="52">
        <v>191714.02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792039.59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210655.16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210655.16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191917.16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191917.16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951588.09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951588.09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765716.27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765716.27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686216.26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686216.26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924588.47</v>
      </c>
      <c r="L57" s="32">
        <v>850203.19</v>
      </c>
      <c r="M57" s="53">
        <v>0</v>
      </c>
      <c r="N57" s="53">
        <v>0</v>
      </c>
      <c r="O57" s="37">
        <f t="shared" si="13"/>
        <v>1774791.66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461727.76</v>
      </c>
      <c r="N58" s="53">
        <v>0</v>
      </c>
      <c r="O58" s="37">
        <f t="shared" si="13"/>
        <v>461727.76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230342.41</v>
      </c>
      <c r="O59" s="56">
        <f t="shared" si="13"/>
        <v>230342.41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2020-03-30T17:34:11Z</dcterms:modified>
  <cp:category/>
  <cp:version/>
  <cp:contentType/>
  <cp:contentStatus/>
</cp:coreProperties>
</file>