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<sst xmlns="http://schemas.openxmlformats.org/spreadsheetml/2006/main" count="77" uniqueCount="74">
  <si>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</si>
  <si>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</si>
  <si>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</si>
  <si>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</si>
  <si>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</si>
  <si>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</si>
  <si>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</si>
  <si>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</si>
  <si>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</si>
  <si>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</si>
  <si>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</si>
  <si>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</si>
  <si>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</si>
  <si>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</si>
  <si>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</si>
  <si>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</si>
  <si>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</si>
  <si>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</si>
  <si>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</si>
  <si>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</si>
  <si>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</si>
  <si>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</si>
  <si>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</si>
  <si>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</si>
  <si>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</si>
  <si>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</si>
  <si>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</si>
  <si>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</si>
  <si>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</si>
  <si>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</si>
  <si>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</si>
  <si>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</si>
  <si>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</si>
  <si>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</si>
  <si>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</si>
  <si>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</si>
  <si>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</si>
  <si>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</si>
  <si>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</si>
  <si>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</si>
  <si>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</si>
  <si>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</si>
  <si>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</si>
  <si>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</si>
  <si>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</si>
  <si>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</si>
  <si>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</si>
  <si>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</si>
  <si>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</si>
  <si>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</si>
  <si>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</si>
  <si>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</si>
  <si>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</si>
  <si>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</si>
  <si>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</si>
  <si>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</si>
  <si>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</si>
  <si>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</si>
  <si>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</si>
  <si>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</si>
  <si>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</si>
  <si>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</si>
  <si>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</si>
  <si>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</si>
  <si>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</si>
  <si>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</si>
  <si>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</si>
  <si>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</si>
  <si>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</si>
  <si>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</si>
  <si>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</si>
  <si>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</si>
  <si>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</si>
  <si>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23/03/20 - VENCIMENTO 30/03/20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</si>
</sst>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O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163006</v>
      </c>
      <c r="C7" s="9">
        <f t="shared" si="0"/>
        <v>109645</v>
      </c>
      <c r="D7" s="9">
        <f t="shared" si="0"/>
        <v>122935</v>
      </c>
      <c r="E7" s="9">
        <f t="shared" si="0"/>
        <v>23210</v>
      </c>
      <c r="F7" s="9">
        <f t="shared" si="0"/>
        <v>91128</v>
      </c>
      <c r="G7" s="9">
        <f t="shared" si="0"/>
        <v>144247</v>
      </c>
      <c r="H7" s="9">
        <f t="shared" si="0"/>
        <v>20316</v>
      </c>
      <c r="I7" s="9">
        <f t="shared" si="0"/>
        <v>109500</v>
      </c>
      <c r="J7" s="9">
        <f t="shared" si="0"/>
        <v>99866</v>
      </c>
      <c r="K7" s="9">
        <f t="shared" si="0"/>
        <v>153011</v>
      </c>
      <c r="L7" s="9">
        <f t="shared" si="0"/>
        <v>118620</v>
      </c>
      <c r="M7" s="9">
        <f t="shared" si="0"/>
        <v>46525</v>
      </c>
      <c r="N7" s="9">
        <f t="shared" si="0"/>
        <v>30246</v>
      </c>
      <c r="O7" s="9">
        <f t="shared" si="0"/>
        <v>1232255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7327</v>
      </c>
      <c r="C8" s="11">
        <f t="shared" si="1"/>
        <v>5850</v>
      </c>
      <c r="D8" s="11">
        <f t="shared" si="1"/>
        <v>4614</v>
      </c>
      <c r="E8" s="11">
        <f t="shared" si="1"/>
        <v>677</v>
      </c>
      <c r="F8" s="11">
        <f t="shared" si="1"/>
        <v>3436</v>
      </c>
      <c r="G8" s="11">
        <f t="shared" si="1"/>
        <v>5908</v>
      </c>
      <c r="H8" s="11">
        <f t="shared" si="1"/>
        <v>853</v>
      </c>
      <c r="I8" s="11">
        <f t="shared" si="1"/>
        <v>5789</v>
      </c>
      <c r="J8" s="11">
        <f t="shared" si="1"/>
        <v>4964</v>
      </c>
      <c r="K8" s="11">
        <f t="shared" si="1"/>
        <v>4756</v>
      </c>
      <c r="L8" s="11">
        <f t="shared" si="1"/>
        <v>4100</v>
      </c>
      <c r="M8" s="11">
        <f t="shared" si="1"/>
        <v>1764</v>
      </c>
      <c r="N8" s="11">
        <f t="shared" si="1"/>
        <v>1332</v>
      </c>
      <c r="O8" s="11">
        <f t="shared" si="1"/>
        <v>51370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7327</v>
      </c>
      <c r="C9" s="11">
        <v>5850</v>
      </c>
      <c r="D9" s="11">
        <v>4614</v>
      </c>
      <c r="E9" s="11">
        <v>677</v>
      </c>
      <c r="F9" s="11">
        <v>3436</v>
      </c>
      <c r="G9" s="11">
        <v>5908</v>
      </c>
      <c r="H9" s="11">
        <v>852</v>
      </c>
      <c r="I9" s="11">
        <v>5788</v>
      </c>
      <c r="J9" s="11">
        <v>4964</v>
      </c>
      <c r="K9" s="11">
        <v>4755</v>
      </c>
      <c r="L9" s="11">
        <v>4100</v>
      </c>
      <c r="M9" s="11">
        <v>1763</v>
      </c>
      <c r="N9" s="11">
        <v>1332</v>
      </c>
      <c r="O9" s="11">
        <f>SUM(B9:N9)</f>
        <v>51366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1</v>
      </c>
      <c r="L10" s="13">
        <v>0</v>
      </c>
      <c r="M10" s="13">
        <v>1</v>
      </c>
      <c r="N10" s="13">
        <v>0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155679</v>
      </c>
      <c r="C11" s="13">
        <v>103795</v>
      </c>
      <c r="D11" s="13">
        <v>118321</v>
      </c>
      <c r="E11" s="13">
        <v>22533</v>
      </c>
      <c r="F11" s="13">
        <v>87692</v>
      </c>
      <c r="G11" s="13">
        <v>138339</v>
      </c>
      <c r="H11" s="13">
        <v>19463</v>
      </c>
      <c r="I11" s="13">
        <v>103711</v>
      </c>
      <c r="J11" s="13">
        <v>94902</v>
      </c>
      <c r="K11" s="13">
        <v>148255</v>
      </c>
      <c r="L11" s="13">
        <v>114520</v>
      </c>
      <c r="M11" s="13">
        <v>44761</v>
      </c>
      <c r="N11" s="13">
        <v>28914</v>
      </c>
      <c r="O11" s="11">
        <f>SUM(B11:N11)</f>
        <v>1180885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2.608748021488386</v>
      </c>
      <c r="C15" s="19">
        <v>2.878129700082501</v>
      </c>
      <c r="D15" s="19">
        <v>2.655268245118543</v>
      </c>
      <c r="E15" s="19">
        <v>2.676542077432021</v>
      </c>
      <c r="F15" s="19">
        <v>3.258522894978056</v>
      </c>
      <c r="G15" s="19">
        <v>3.518548611967048</v>
      </c>
      <c r="H15" s="19">
        <v>4.081946970744897</v>
      </c>
      <c r="I15" s="19">
        <v>2.812339319720776</v>
      </c>
      <c r="J15" s="19">
        <v>3.07050768383485</v>
      </c>
      <c r="K15" s="19">
        <v>2.447629430347444</v>
      </c>
      <c r="L15" s="19">
        <v>2.546175221054663</v>
      </c>
      <c r="M15" s="19">
        <v>2.481254694115359</v>
      </c>
      <c r="N15" s="19">
        <v>2.958640998625415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1021094.65</v>
      </c>
      <c r="C17" s="24">
        <f aca="true" t="shared" si="2" ref="C17:O17">C18+C19+C20+C21+C22+C23</f>
        <v>789185.92</v>
      </c>
      <c r="D17" s="24">
        <f t="shared" si="2"/>
        <v>684499.1499999999</v>
      </c>
      <c r="E17" s="24">
        <f t="shared" si="2"/>
        <v>227266.60000000003</v>
      </c>
      <c r="F17" s="24">
        <f t="shared" si="2"/>
        <v>726604.68</v>
      </c>
      <c r="G17" s="24">
        <f t="shared" si="2"/>
        <v>1015097.2</v>
      </c>
      <c r="H17" s="24">
        <f t="shared" si="2"/>
        <v>218916.81</v>
      </c>
      <c r="I17" s="24">
        <f t="shared" si="2"/>
        <v>757391.5200000001</v>
      </c>
      <c r="J17" s="24">
        <f t="shared" si="2"/>
        <v>750917.9899999999</v>
      </c>
      <c r="K17" s="24">
        <f t="shared" si="2"/>
        <v>883548.75</v>
      </c>
      <c r="L17" s="24">
        <f t="shared" si="2"/>
        <v>811520.1</v>
      </c>
      <c r="M17" s="24">
        <f t="shared" si="2"/>
        <v>369502.38</v>
      </c>
      <c r="N17" s="24">
        <f t="shared" si="2"/>
        <v>246960.11999999997</v>
      </c>
      <c r="O17" s="24">
        <f t="shared" si="2"/>
        <v>8502505.870000001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364188.01</v>
      </c>
      <c r="C18" s="22">
        <f t="shared" si="3"/>
        <v>253005.84</v>
      </c>
      <c r="D18" s="22">
        <f t="shared" si="3"/>
        <v>248722.09</v>
      </c>
      <c r="E18" s="22">
        <f t="shared" si="3"/>
        <v>80332.13</v>
      </c>
      <c r="F18" s="22">
        <f t="shared" si="3"/>
        <v>213622.26</v>
      </c>
      <c r="G18" s="22">
        <f t="shared" si="3"/>
        <v>277978.39</v>
      </c>
      <c r="H18" s="22">
        <f t="shared" si="3"/>
        <v>52494.51</v>
      </c>
      <c r="I18" s="22">
        <f t="shared" si="3"/>
        <v>250667.4</v>
      </c>
      <c r="J18" s="22">
        <f t="shared" si="3"/>
        <v>230101.25</v>
      </c>
      <c r="K18" s="22">
        <f t="shared" si="3"/>
        <v>333472.17</v>
      </c>
      <c r="L18" s="22">
        <f t="shared" si="3"/>
        <v>294225.05</v>
      </c>
      <c r="M18" s="22">
        <f t="shared" si="3"/>
        <v>133317.39</v>
      </c>
      <c r="N18" s="22">
        <f t="shared" si="3"/>
        <v>78325.04</v>
      </c>
      <c r="O18" s="27">
        <f aca="true" t="shared" si="4" ref="O18:O23">SUM(B18:N18)</f>
        <v>2810451.5300000003</v>
      </c>
    </row>
    <row r="19" spans="1:23" ht="18.75" customHeight="1">
      <c r="A19" s="26" t="s">
        <v>36</v>
      </c>
      <c r="B19" s="16">
        <f>IF(B15&lt;&gt;0,ROUND((B15-1)*B18,2),0)</f>
        <v>585886.74</v>
      </c>
      <c r="C19" s="22">
        <f aca="true" t="shared" si="5" ref="C19:N19">IF(C15&lt;&gt;0,ROUND((C15-1)*C18,2),0)</f>
        <v>475177.78</v>
      </c>
      <c r="D19" s="22">
        <f t="shared" si="5"/>
        <v>411701.78</v>
      </c>
      <c r="E19" s="22">
        <f t="shared" si="5"/>
        <v>134680.2</v>
      </c>
      <c r="F19" s="22">
        <f t="shared" si="5"/>
        <v>482470.77</v>
      </c>
      <c r="G19" s="22">
        <f t="shared" si="5"/>
        <v>700102.09</v>
      </c>
      <c r="H19" s="22">
        <f t="shared" si="5"/>
        <v>161785.3</v>
      </c>
      <c r="I19" s="22">
        <f t="shared" si="5"/>
        <v>454294.39</v>
      </c>
      <c r="J19" s="22">
        <f t="shared" si="5"/>
        <v>476426.41</v>
      </c>
      <c r="K19" s="22">
        <f t="shared" si="5"/>
        <v>482744.13</v>
      </c>
      <c r="L19" s="22">
        <f t="shared" si="5"/>
        <v>454923.48</v>
      </c>
      <c r="M19" s="22">
        <f t="shared" si="5"/>
        <v>197477.01</v>
      </c>
      <c r="N19" s="22">
        <f t="shared" si="5"/>
        <v>153410.63</v>
      </c>
      <c r="O19" s="27">
        <f t="shared" si="4"/>
        <v>5171080.71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-32238.8</v>
      </c>
      <c r="C25" s="31">
        <f>+C26+C28+C39+C40+C43-C44</f>
        <v>-25740</v>
      </c>
      <c r="D25" s="31">
        <f t="shared" si="6"/>
        <v>-84301.6</v>
      </c>
      <c r="E25" s="31">
        <f t="shared" si="6"/>
        <v>-2978.8</v>
      </c>
      <c r="F25" s="31">
        <f t="shared" si="6"/>
        <v>-15118.4</v>
      </c>
      <c r="G25" s="31">
        <f t="shared" si="6"/>
        <v>-25995.2</v>
      </c>
      <c r="H25" s="31">
        <f t="shared" si="6"/>
        <v>-19748.8</v>
      </c>
      <c r="I25" s="31">
        <f t="shared" si="6"/>
        <v>-25467.2</v>
      </c>
      <c r="J25" s="31">
        <f t="shared" si="6"/>
        <v>-21841.6</v>
      </c>
      <c r="K25" s="31">
        <f t="shared" si="6"/>
        <v>-260922</v>
      </c>
      <c r="L25" s="31">
        <f t="shared" si="6"/>
        <v>-248040</v>
      </c>
      <c r="M25" s="31">
        <f t="shared" si="6"/>
        <v>-7757.2</v>
      </c>
      <c r="N25" s="31">
        <f t="shared" si="6"/>
        <v>-5860.8</v>
      </c>
      <c r="O25" s="31">
        <f t="shared" si="6"/>
        <v>-776010.4</v>
      </c>
    </row>
    <row r="26" spans="1:15" ht="18.75" customHeight="1">
      <c r="A26" s="26" t="s">
        <v>42</v>
      </c>
      <c r="B26" s="32">
        <f>+B27</f>
        <v>-32238.8</v>
      </c>
      <c r="C26" s="32">
        <f>+C27</f>
        <v>-25740</v>
      </c>
      <c r="D26" s="32">
        <f aca="true" t="shared" si="7" ref="D26:O26">+D27</f>
        <v>-20301.6</v>
      </c>
      <c r="E26" s="32">
        <f t="shared" si="7"/>
        <v>-2978.8</v>
      </c>
      <c r="F26" s="32">
        <f t="shared" si="7"/>
        <v>-15118.4</v>
      </c>
      <c r="G26" s="32">
        <f t="shared" si="7"/>
        <v>-25995.2</v>
      </c>
      <c r="H26" s="32">
        <f t="shared" si="7"/>
        <v>-3748.8</v>
      </c>
      <c r="I26" s="32">
        <f t="shared" si="7"/>
        <v>-25467.2</v>
      </c>
      <c r="J26" s="32">
        <f t="shared" si="7"/>
        <v>-21841.6</v>
      </c>
      <c r="K26" s="32">
        <f t="shared" si="7"/>
        <v>-20922</v>
      </c>
      <c r="L26" s="32">
        <f t="shared" si="7"/>
        <v>-18040</v>
      </c>
      <c r="M26" s="32">
        <f t="shared" si="7"/>
        <v>-7757.2</v>
      </c>
      <c r="N26" s="32">
        <f t="shared" si="7"/>
        <v>-5860.8</v>
      </c>
      <c r="O26" s="32">
        <f t="shared" si="7"/>
        <v>-226010.4</v>
      </c>
    </row>
    <row r="27" spans="1:26" ht="18.75" customHeight="1">
      <c r="A27" s="28" t="s">
        <v>43</v>
      </c>
      <c r="B27" s="16">
        <f>ROUND((-B9)*$G$3,2)</f>
        <v>-32238.8</v>
      </c>
      <c r="C27" s="16">
        <f aca="true" t="shared" si="8" ref="C27:N27">ROUND((-C9)*$G$3,2)</f>
        <v>-25740</v>
      </c>
      <c r="D27" s="16">
        <f t="shared" si="8"/>
        <v>-20301.6</v>
      </c>
      <c r="E27" s="16">
        <f t="shared" si="8"/>
        <v>-2978.8</v>
      </c>
      <c r="F27" s="16">
        <f t="shared" si="8"/>
        <v>-15118.4</v>
      </c>
      <c r="G27" s="16">
        <f t="shared" si="8"/>
        <v>-25995.2</v>
      </c>
      <c r="H27" s="16">
        <f t="shared" si="8"/>
        <v>-3748.8</v>
      </c>
      <c r="I27" s="16">
        <f t="shared" si="8"/>
        <v>-25467.2</v>
      </c>
      <c r="J27" s="16">
        <f t="shared" si="8"/>
        <v>-21841.6</v>
      </c>
      <c r="K27" s="16">
        <f t="shared" si="8"/>
        <v>-20922</v>
      </c>
      <c r="L27" s="16">
        <f t="shared" si="8"/>
        <v>-18040</v>
      </c>
      <c r="M27" s="16">
        <f t="shared" si="8"/>
        <v>-7757.2</v>
      </c>
      <c r="N27" s="16">
        <f t="shared" si="8"/>
        <v>-5860.8</v>
      </c>
      <c r="O27" s="33">
        <f aca="true" t="shared" si="9" ref="O27:O44">SUM(B27:N27)</f>
        <v>-226010.4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-64000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-16000</v>
      </c>
      <c r="I28" s="32">
        <f t="shared" si="10"/>
        <v>0</v>
      </c>
      <c r="J28" s="32">
        <f t="shared" si="10"/>
        <v>0</v>
      </c>
      <c r="K28" s="32">
        <f t="shared" si="10"/>
        <v>-240000</v>
      </c>
      <c r="L28" s="32">
        <f t="shared" si="10"/>
        <v>-230000</v>
      </c>
      <c r="M28" s="32">
        <f t="shared" si="10"/>
        <v>0</v>
      </c>
      <c r="N28" s="32">
        <f t="shared" si="10"/>
        <v>0</v>
      </c>
      <c r="O28" s="32">
        <f t="shared" si="10"/>
        <v>-550000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500000</v>
      </c>
      <c r="E34" s="34">
        <v>0</v>
      </c>
      <c r="F34" s="34">
        <v>0</v>
      </c>
      <c r="G34" s="34">
        <v>0</v>
      </c>
      <c r="H34" s="34">
        <v>137000</v>
      </c>
      <c r="I34" s="34">
        <v>0</v>
      </c>
      <c r="J34" s="34">
        <v>0</v>
      </c>
      <c r="K34" s="34">
        <v>530000</v>
      </c>
      <c r="L34" s="34">
        <v>480000</v>
      </c>
      <c r="M34" s="34">
        <v>0</v>
      </c>
      <c r="N34" s="34">
        <v>0</v>
      </c>
      <c r="O34" s="34">
        <f t="shared" si="9"/>
        <v>1647000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0</v>
      </c>
      <c r="G35" s="34">
        <v>0</v>
      </c>
      <c r="H35" s="34">
        <v>-153000</v>
      </c>
      <c r="I35" s="34">
        <v>0</v>
      </c>
      <c r="J35" s="34">
        <v>0</v>
      </c>
      <c r="K35" s="34">
        <v>-770000</v>
      </c>
      <c r="L35" s="34">
        <v>-710000</v>
      </c>
      <c r="M35" s="34">
        <v>0</v>
      </c>
      <c r="N35" s="34">
        <v>0</v>
      </c>
      <c r="O35" s="34">
        <f t="shared" si="9"/>
        <v>-2197000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988855.85</v>
      </c>
      <c r="C42" s="37">
        <f aca="true" t="shared" si="11" ref="C42:N42">+C17+C25</f>
        <v>763445.92</v>
      </c>
      <c r="D42" s="37">
        <f t="shared" si="11"/>
        <v>600197.5499999999</v>
      </c>
      <c r="E42" s="37">
        <f t="shared" si="11"/>
        <v>224287.80000000005</v>
      </c>
      <c r="F42" s="37">
        <f t="shared" si="11"/>
        <v>711486.28</v>
      </c>
      <c r="G42" s="37">
        <f t="shared" si="11"/>
        <v>989102</v>
      </c>
      <c r="H42" s="37">
        <f t="shared" si="11"/>
        <v>199168.01</v>
      </c>
      <c r="I42" s="37">
        <f t="shared" si="11"/>
        <v>731924.3200000002</v>
      </c>
      <c r="J42" s="37">
        <f t="shared" si="11"/>
        <v>729076.3899999999</v>
      </c>
      <c r="K42" s="37">
        <f t="shared" si="11"/>
        <v>622626.75</v>
      </c>
      <c r="L42" s="37">
        <f t="shared" si="11"/>
        <v>563480.1</v>
      </c>
      <c r="M42" s="37">
        <f t="shared" si="11"/>
        <v>361745.18</v>
      </c>
      <c r="N42" s="37">
        <f t="shared" si="11"/>
        <v>241099.31999999998</v>
      </c>
      <c r="O42" s="37">
        <f>SUM(B42:N42)</f>
        <v>7726495.47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988855.8300000001</v>
      </c>
      <c r="C48" s="52">
        <f t="shared" si="12"/>
        <v>763445.9099999999</v>
      </c>
      <c r="D48" s="52">
        <f t="shared" si="12"/>
        <v>600197.55</v>
      </c>
      <c r="E48" s="52">
        <f t="shared" si="12"/>
        <v>224287.8</v>
      </c>
      <c r="F48" s="52">
        <f t="shared" si="12"/>
        <v>711486.27</v>
      </c>
      <c r="G48" s="52">
        <f t="shared" si="12"/>
        <v>989102.01</v>
      </c>
      <c r="H48" s="52">
        <f t="shared" si="12"/>
        <v>199168.02</v>
      </c>
      <c r="I48" s="52">
        <f t="shared" si="12"/>
        <v>731924.32</v>
      </c>
      <c r="J48" s="52">
        <f t="shared" si="12"/>
        <v>729076.39</v>
      </c>
      <c r="K48" s="52">
        <f t="shared" si="12"/>
        <v>622626.75</v>
      </c>
      <c r="L48" s="52">
        <f t="shared" si="12"/>
        <v>563480.1</v>
      </c>
      <c r="M48" s="52">
        <f t="shared" si="12"/>
        <v>361745.17</v>
      </c>
      <c r="N48" s="52">
        <f t="shared" si="12"/>
        <v>241099.33</v>
      </c>
      <c r="O48" s="37">
        <f t="shared" si="12"/>
        <v>7726495.449999999</v>
      </c>
      <c r="Q48"/>
    </row>
    <row r="49" spans="1:18" ht="18.75" customHeight="1">
      <c r="A49" s="26" t="s">
        <v>61</v>
      </c>
      <c r="B49" s="52">
        <v>826401.42</v>
      </c>
      <c r="C49" s="52">
        <v>595203.58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1421605</v>
      </c>
      <c r="P49"/>
      <c r="Q49"/>
      <c r="R49" s="44"/>
    </row>
    <row r="50" spans="1:16" ht="18.75" customHeight="1">
      <c r="A50" s="26" t="s">
        <v>62</v>
      </c>
      <c r="B50" s="52">
        <v>162454.41</v>
      </c>
      <c r="C50" s="52">
        <v>168242.33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330696.74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600197.55</v>
      </c>
      <c r="E51" s="53">
        <v>0</v>
      </c>
      <c r="F51" s="53">
        <v>0</v>
      </c>
      <c r="G51" s="53">
        <v>0</v>
      </c>
      <c r="H51" s="52">
        <v>199168.02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799365.5700000001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224287.8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224287.8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711486.27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711486.27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989102.01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989102.01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731924.32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731924.32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729076.39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729076.39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622626.75</v>
      </c>
      <c r="L57" s="32">
        <v>563480.1</v>
      </c>
      <c r="M57" s="53">
        <v>0</v>
      </c>
      <c r="N57" s="53">
        <v>0</v>
      </c>
      <c r="O57" s="37">
        <f t="shared" si="13"/>
        <v>1186106.85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361745.17</v>
      </c>
      <c r="N58" s="53">
        <v>0</v>
      </c>
      <c r="O58" s="37">
        <f t="shared" si="13"/>
        <v>361745.17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241099.33</v>
      </c>
      <c r="O59" s="56">
        <f t="shared" si="13"/>
        <v>241099.33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2020-03-30T17:55:05Z</dcterms:modified>
  <cp:category/>
  <cp:version/>
  <cp:contentType/>
  <cp:contentStatus/>
</cp:coreProperties>
</file>