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<sst xmlns="http://schemas.openxmlformats.org/spreadsheetml/2006/main" count="77" uniqueCount="74">
  <si>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</si>
  <si>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</si>
  <si>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</si>
  <si>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</si>
  <si>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</si>
  <si>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</si>
  <si>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</si>
  <si>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</si>
  <si>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</si>
  <si>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</si>
  <si>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</si>
  <si>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</si>
  <si>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</si>
  <si>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</si>
  <si>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</si>
  <si>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</si>
  <si>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</si>
  <si>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</si>
  <si>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</si>
  <si>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</si>
  <si>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</si>
  <si>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</si>
  <si>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</si>
  <si>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</si>
  <si>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</si>
  <si>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</si>
  <si>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</si>
  <si>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</si>
  <si>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</si>
  <si>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</si>
  <si>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</si>
  <si>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</si>
  <si>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</si>
  <si>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</si>
  <si>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</si>
  <si>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</si>
  <si>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</si>
  <si>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</si>
  <si>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</si>
  <si>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</si>
  <si>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</si>
  <si>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</si>
  <si>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</si>
  <si>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</si>
  <si>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</si>
  <si>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</si>
  <si>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</si>
  <si>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</si>
  <si>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</si>
  <si>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</si>
  <si>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</si>
  <si>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</si>
  <si>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</si>
  <si>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</si>
  <si>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</si>
  <si>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</si>
  <si>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</si>
  <si>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</si>
  <si>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</si>
  <si>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</si>
  <si>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</si>
  <si>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</si>
  <si>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</si>
  <si>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</si>
  <si>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</si>
  <si>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</si>
  <si>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</si>
  <si>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</si>
  <si>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</si>
  <si>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</si>
  <si>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24/03/20 - VENCIMENTO 31/03/20</t>
  </si>
  <si>
    <t>.</t>
  </si>
  <si>
    <t>5.3. Revisão de Remuneração pelo Transporte Coletivo (1)</t>
  </si>
  <si>
    <t>Nota: (1) Revisão rede da madrugada e ARLA 32, fevereiro/20.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</si>
</sst>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69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71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2</v>
      </c>
    </row>
    <row r="5" spans="1:15" ht="42" customHeight="1">
      <c r="A5" s="66"/>
      <c r="B5" s="5" t="s">
        <v>3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4</v>
      </c>
      <c r="I5" s="5" t="s">
        <v>8</v>
      </c>
      <c r="J5" s="5" t="s">
        <v>9</v>
      </c>
      <c r="K5" s="5" t="s">
        <v>10</v>
      </c>
      <c r="L5" s="5" t="s">
        <v>10</v>
      </c>
      <c r="M5" s="5" t="s">
        <v>11</v>
      </c>
      <c r="N5" s="5" t="s">
        <v>12</v>
      </c>
      <c r="O5" s="66"/>
    </row>
    <row r="6" spans="1:15" ht="20.25" customHeight="1">
      <c r="A6" s="66"/>
      <c r="B6" s="6" t="s">
        <v>13</v>
      </c>
      <c r="C6" s="6" t="s">
        <v>14</v>
      </c>
      <c r="D6" s="6" t="s">
        <v>15</v>
      </c>
      <c r="E6" s="6" t="s">
        <v>16</v>
      </c>
      <c r="F6" s="6" t="s">
        <v>17</v>
      </c>
      <c r="G6" s="6" t="s">
        <v>18</v>
      </c>
      <c r="H6" s="7" t="s">
        <v>19</v>
      </c>
      <c r="I6" s="7" t="s">
        <v>20</v>
      </c>
      <c r="J6" s="6" t="s">
        <v>21</v>
      </c>
      <c r="K6" s="6" t="s">
        <v>22</v>
      </c>
      <c r="L6" s="6" t="s">
        <v>23</v>
      </c>
      <c r="M6" s="6" t="s">
        <v>24</v>
      </c>
      <c r="N6" s="6" t="s">
        <v>25</v>
      </c>
      <c r="O6" s="66"/>
    </row>
    <row r="7" spans="1:26" ht="18.75" customHeight="1">
      <c r="A7" s="8" t="s">
        <v>26</v>
      </c>
      <c r="B7" s="9">
        <f aca="true" t="shared" si="0" ref="B7:O7">B8+B11</f>
        <v>141736</v>
      </c>
      <c r="C7" s="9">
        <f t="shared" si="0"/>
        <v>93142</v>
      </c>
      <c r="D7" s="9">
        <f t="shared" si="0"/>
        <v>103382</v>
      </c>
      <c r="E7" s="9">
        <f t="shared" si="0"/>
        <v>21987</v>
      </c>
      <c r="F7" s="9">
        <f t="shared" si="0"/>
        <v>79854</v>
      </c>
      <c r="G7" s="9">
        <f t="shared" si="0"/>
        <v>119806</v>
      </c>
      <c r="H7" s="9">
        <f t="shared" si="0"/>
        <v>16493</v>
      </c>
      <c r="I7" s="9">
        <f t="shared" si="0"/>
        <v>92163</v>
      </c>
      <c r="J7" s="9">
        <f t="shared" si="0"/>
        <v>78333</v>
      </c>
      <c r="K7" s="9">
        <f t="shared" si="0"/>
        <v>129059</v>
      </c>
      <c r="L7" s="9">
        <f t="shared" si="0"/>
        <v>96502</v>
      </c>
      <c r="M7" s="9">
        <f t="shared" si="0"/>
        <v>39266</v>
      </c>
      <c r="N7" s="9">
        <f t="shared" si="0"/>
        <v>26341</v>
      </c>
      <c r="O7" s="9">
        <f t="shared" si="0"/>
        <v>1038064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27</v>
      </c>
      <c r="B8" s="11">
        <f aca="true" t="shared" si="1" ref="B8:O8">B9+B10</f>
        <v>5685</v>
      </c>
      <c r="C8" s="11">
        <f t="shared" si="1"/>
        <v>4244</v>
      </c>
      <c r="D8" s="11">
        <f t="shared" si="1"/>
        <v>3418</v>
      </c>
      <c r="E8" s="11">
        <f t="shared" si="1"/>
        <v>549</v>
      </c>
      <c r="F8" s="11">
        <f t="shared" si="1"/>
        <v>2680</v>
      </c>
      <c r="G8" s="11">
        <f t="shared" si="1"/>
        <v>4242</v>
      </c>
      <c r="H8" s="11">
        <f t="shared" si="1"/>
        <v>613</v>
      </c>
      <c r="I8" s="11">
        <f t="shared" si="1"/>
        <v>4513</v>
      </c>
      <c r="J8" s="11">
        <f t="shared" si="1"/>
        <v>3557</v>
      </c>
      <c r="K8" s="11">
        <f t="shared" si="1"/>
        <v>3663</v>
      </c>
      <c r="L8" s="11">
        <f t="shared" si="1"/>
        <v>3009</v>
      </c>
      <c r="M8" s="11">
        <f t="shared" si="1"/>
        <v>1226</v>
      </c>
      <c r="N8" s="11">
        <f t="shared" si="1"/>
        <v>1018</v>
      </c>
      <c r="O8" s="11">
        <f t="shared" si="1"/>
        <v>38417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5685</v>
      </c>
      <c r="C9" s="11">
        <v>4244</v>
      </c>
      <c r="D9" s="11">
        <v>3418</v>
      </c>
      <c r="E9" s="11">
        <v>549</v>
      </c>
      <c r="F9" s="11">
        <v>2680</v>
      </c>
      <c r="G9" s="11">
        <v>4242</v>
      </c>
      <c r="H9" s="11">
        <v>611</v>
      </c>
      <c r="I9" s="11">
        <v>4513</v>
      </c>
      <c r="J9" s="11">
        <v>3557</v>
      </c>
      <c r="K9" s="11">
        <v>3662</v>
      </c>
      <c r="L9" s="11">
        <v>3009</v>
      </c>
      <c r="M9" s="11">
        <v>1223</v>
      </c>
      <c r="N9" s="11">
        <v>1018</v>
      </c>
      <c r="O9" s="11">
        <f>SUM(B9:N9)</f>
        <v>38411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0</v>
      </c>
      <c r="J10" s="13">
        <v>0</v>
      </c>
      <c r="K10" s="13">
        <v>1</v>
      </c>
      <c r="L10" s="13">
        <v>0</v>
      </c>
      <c r="M10" s="13">
        <v>3</v>
      </c>
      <c r="N10" s="13">
        <v>0</v>
      </c>
      <c r="O10" s="11">
        <f>SUM(B10:N10)</f>
        <v>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30</v>
      </c>
      <c r="B11" s="13">
        <v>136051</v>
      </c>
      <c r="C11" s="13">
        <v>88898</v>
      </c>
      <c r="D11" s="13">
        <v>99964</v>
      </c>
      <c r="E11" s="13">
        <v>21438</v>
      </c>
      <c r="F11" s="13">
        <v>77174</v>
      </c>
      <c r="G11" s="13">
        <v>115564</v>
      </c>
      <c r="H11" s="13">
        <v>15880</v>
      </c>
      <c r="I11" s="13">
        <v>87650</v>
      </c>
      <c r="J11" s="13">
        <v>74776</v>
      </c>
      <c r="K11" s="13">
        <v>125396</v>
      </c>
      <c r="L11" s="13">
        <v>93493</v>
      </c>
      <c r="M11" s="13">
        <v>38040</v>
      </c>
      <c r="N11" s="13">
        <v>25323</v>
      </c>
      <c r="O11" s="11">
        <f>SUM(B11:N11)</f>
        <v>999647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31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32</v>
      </c>
      <c r="B15" s="19">
        <v>2.914451211163073</v>
      </c>
      <c r="C15" s="19">
        <v>3.279593702066314</v>
      </c>
      <c r="D15" s="19">
        <v>3.040908317368671</v>
      </c>
      <c r="E15" s="19">
        <v>2.797517572155015</v>
      </c>
      <c r="F15" s="19">
        <v>3.617189523614998</v>
      </c>
      <c r="G15" s="19">
        <v>4.075821821323801</v>
      </c>
      <c r="H15" s="19">
        <v>4.840702563060354</v>
      </c>
      <c r="I15" s="19">
        <v>3.225120389003436</v>
      </c>
      <c r="J15" s="19">
        <v>3.710120309679906</v>
      </c>
      <c r="K15" s="19">
        <v>2.793138598588745</v>
      </c>
      <c r="L15" s="19">
        <v>2.979909203087766</v>
      </c>
      <c r="M15" s="19">
        <v>2.838480551666651</v>
      </c>
      <c r="N15" s="19">
        <v>3.309671939912713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33</v>
      </c>
      <c r="B17" s="24">
        <f>B18+B19+B20+B21+B22+B23</f>
        <v>993929.17</v>
      </c>
      <c r="C17" s="24">
        <f aca="true" t="shared" si="2" ref="C17:O17">C18+C19+C20+C21+C22+C23</f>
        <v>765869.53</v>
      </c>
      <c r="D17" s="24">
        <f t="shared" si="2"/>
        <v>660119.1399999999</v>
      </c>
      <c r="E17" s="24">
        <f t="shared" si="2"/>
        <v>225143.15000000002</v>
      </c>
      <c r="F17" s="24">
        <f t="shared" si="2"/>
        <v>707626.92</v>
      </c>
      <c r="G17" s="24">
        <f t="shared" si="2"/>
        <v>978034.88</v>
      </c>
      <c r="H17" s="24">
        <f t="shared" si="2"/>
        <v>210929.64</v>
      </c>
      <c r="I17" s="24">
        <f t="shared" si="2"/>
        <v>732864.1500000001</v>
      </c>
      <c r="J17" s="24">
        <f t="shared" si="2"/>
        <v>714019.07</v>
      </c>
      <c r="K17" s="24">
        <f t="shared" si="2"/>
        <v>852961.84</v>
      </c>
      <c r="L17" s="24">
        <f t="shared" si="2"/>
        <v>775653.2499999999</v>
      </c>
      <c r="M17" s="24">
        <f t="shared" si="2"/>
        <v>358084.5</v>
      </c>
      <c r="N17" s="24">
        <f t="shared" si="2"/>
        <v>240985.93999999997</v>
      </c>
      <c r="O17" s="24">
        <f t="shared" si="2"/>
        <v>8216221.179999999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34</v>
      </c>
      <c r="B18" s="22">
        <f aca="true" t="shared" si="3" ref="B18:N18">ROUND(B13*B7,2)</f>
        <v>316666.57</v>
      </c>
      <c r="C18" s="22">
        <f t="shared" si="3"/>
        <v>214925.17</v>
      </c>
      <c r="D18" s="22">
        <f t="shared" si="3"/>
        <v>209162.46</v>
      </c>
      <c r="E18" s="22">
        <f t="shared" si="3"/>
        <v>76099.21</v>
      </c>
      <c r="F18" s="22">
        <f t="shared" si="3"/>
        <v>187193.75</v>
      </c>
      <c r="G18" s="22">
        <f t="shared" si="3"/>
        <v>230878.14</v>
      </c>
      <c r="H18" s="22">
        <f t="shared" si="3"/>
        <v>42616.26</v>
      </c>
      <c r="I18" s="22">
        <f t="shared" si="3"/>
        <v>210979.54</v>
      </c>
      <c r="J18" s="22">
        <f t="shared" si="3"/>
        <v>180487.07</v>
      </c>
      <c r="K18" s="22">
        <f t="shared" si="3"/>
        <v>281271.18</v>
      </c>
      <c r="L18" s="22">
        <f t="shared" si="3"/>
        <v>239363.56</v>
      </c>
      <c r="M18" s="22">
        <f t="shared" si="3"/>
        <v>112516.72</v>
      </c>
      <c r="N18" s="22">
        <f t="shared" si="3"/>
        <v>68212.65</v>
      </c>
      <c r="O18" s="27">
        <f aca="true" t="shared" si="4" ref="O18:O23">SUM(B18:N18)</f>
        <v>2370372.28</v>
      </c>
    </row>
    <row r="19" spans="1:23" ht="18.75" customHeight="1">
      <c r="A19" s="26" t="s">
        <v>35</v>
      </c>
      <c r="B19" s="16">
        <f>IF(B15&lt;&gt;0,ROUND((B15-1)*B18,2),0)</f>
        <v>606242.7</v>
      </c>
      <c r="C19" s="22">
        <f aca="true" t="shared" si="5" ref="C19:N19">IF(C15&lt;&gt;0,ROUND((C15-1)*C18,2),0)</f>
        <v>489942.06</v>
      </c>
      <c r="D19" s="22">
        <f t="shared" si="5"/>
        <v>426881.4</v>
      </c>
      <c r="E19" s="22">
        <f t="shared" si="5"/>
        <v>136789.67</v>
      </c>
      <c r="F19" s="22">
        <f t="shared" si="5"/>
        <v>489921.52</v>
      </c>
      <c r="G19" s="22">
        <f t="shared" si="5"/>
        <v>710140.02</v>
      </c>
      <c r="H19" s="22">
        <f t="shared" si="5"/>
        <v>163676.38</v>
      </c>
      <c r="I19" s="22">
        <f t="shared" si="5"/>
        <v>469454.88</v>
      </c>
      <c r="J19" s="22">
        <f t="shared" si="5"/>
        <v>489141.67</v>
      </c>
      <c r="K19" s="22">
        <f t="shared" si="5"/>
        <v>504358.21</v>
      </c>
      <c r="L19" s="22">
        <f t="shared" si="5"/>
        <v>473918.12</v>
      </c>
      <c r="M19" s="22">
        <f t="shared" si="5"/>
        <v>206859.8</v>
      </c>
      <c r="N19" s="22">
        <f t="shared" si="5"/>
        <v>157548.84</v>
      </c>
      <c r="O19" s="27">
        <f t="shared" si="4"/>
        <v>5324875.27</v>
      </c>
      <c r="W19" s="63"/>
    </row>
    <row r="20" spans="1:15" ht="18.75" customHeight="1">
      <c r="A20" s="26" t="s">
        <v>36</v>
      </c>
      <c r="B20" s="22">
        <v>35130.55</v>
      </c>
      <c r="C20" s="22">
        <v>26397.06</v>
      </c>
      <c r="D20" s="22">
        <v>11150.83</v>
      </c>
      <c r="E20" s="22">
        <v>5573.26</v>
      </c>
      <c r="F20" s="22">
        <v>14598.11</v>
      </c>
      <c r="G20" s="22">
        <v>21653.16</v>
      </c>
      <c r="H20" s="22">
        <v>4637</v>
      </c>
      <c r="I20" s="22">
        <v>15795.31</v>
      </c>
      <c r="J20" s="22">
        <v>22182.58</v>
      </c>
      <c r="K20" s="22">
        <v>33618.65</v>
      </c>
      <c r="L20" s="22">
        <v>28544.32</v>
      </c>
      <c r="M20" s="22">
        <v>12708.19</v>
      </c>
      <c r="N20" s="22">
        <v>6549.06</v>
      </c>
      <c r="O20" s="27">
        <f t="shared" si="4"/>
        <v>238538.08</v>
      </c>
    </row>
    <row r="21" spans="1:15" ht="18.75" customHeight="1">
      <c r="A21" s="26" t="s">
        <v>37</v>
      </c>
      <c r="B21" s="22">
        <v>2647.72</v>
      </c>
      <c r="C21" s="22">
        <v>2647.72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11914.74</v>
      </c>
    </row>
    <row r="22" spans="1:15" ht="18.75" customHeight="1">
      <c r="A22" s="26" t="s">
        <v>38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39</v>
      </c>
      <c r="B23" s="22">
        <v>33241.63</v>
      </c>
      <c r="C23" s="22">
        <v>31957.52</v>
      </c>
      <c r="D23" s="22">
        <v>12924.45</v>
      </c>
      <c r="E23" s="22">
        <v>6681.01</v>
      </c>
      <c r="F23" s="22">
        <v>14589.68</v>
      </c>
      <c r="G23" s="22">
        <v>14039.7</v>
      </c>
      <c r="H23" s="22">
        <v>0</v>
      </c>
      <c r="I23" s="22">
        <v>36634.42</v>
      </c>
      <c r="J23" s="22">
        <v>22207.75</v>
      </c>
      <c r="K23" s="22">
        <v>32389.94</v>
      </c>
      <c r="L23" s="22">
        <v>32503.39</v>
      </c>
      <c r="M23" s="22">
        <v>25999.79</v>
      </c>
      <c r="N23" s="22">
        <v>7351.53</v>
      </c>
      <c r="O23" s="27">
        <f t="shared" si="4"/>
        <v>270520.81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40</v>
      </c>
      <c r="B25" s="31">
        <f aca="true" t="shared" si="6" ref="B25:O25">+B26+B28+B39+B40+B43-B44</f>
        <v>126257.1</v>
      </c>
      <c r="C25" s="31">
        <f>+C26+C28+C39+C40+C43-C44</f>
        <v>109277.15</v>
      </c>
      <c r="D25" s="31">
        <f t="shared" si="6"/>
        <v>-494268.22000000003</v>
      </c>
      <c r="E25" s="31">
        <f t="shared" si="6"/>
        <v>28752.460000000003</v>
      </c>
      <c r="F25" s="31">
        <f t="shared" si="6"/>
        <v>50459.86</v>
      </c>
      <c r="G25" s="31">
        <f t="shared" si="6"/>
        <v>101315.86</v>
      </c>
      <c r="H25" s="31">
        <f t="shared" si="6"/>
        <v>-138717.13999999998</v>
      </c>
      <c r="I25" s="31">
        <f t="shared" si="6"/>
        <v>33732.91</v>
      </c>
      <c r="J25" s="31">
        <f t="shared" si="6"/>
        <v>44041.759999999995</v>
      </c>
      <c r="K25" s="31">
        <f t="shared" si="6"/>
        <v>463466.75</v>
      </c>
      <c r="L25" s="31">
        <f t="shared" si="6"/>
        <v>496319.71</v>
      </c>
      <c r="M25" s="31">
        <f t="shared" si="6"/>
        <v>15484.95</v>
      </c>
      <c r="N25" s="31">
        <f t="shared" si="6"/>
        <v>15838.3</v>
      </c>
      <c r="O25" s="31">
        <f t="shared" si="6"/>
        <v>851961.45</v>
      </c>
    </row>
    <row r="26" spans="1:15" ht="18.75" customHeight="1">
      <c r="A26" s="26" t="s">
        <v>41</v>
      </c>
      <c r="B26" s="32">
        <f>+B27</f>
        <v>-25014</v>
      </c>
      <c r="C26" s="32">
        <f>+C27</f>
        <v>-18673.6</v>
      </c>
      <c r="D26" s="32">
        <f aca="true" t="shared" si="7" ref="D26:O26">+D27</f>
        <v>-15039.2</v>
      </c>
      <c r="E26" s="32">
        <f t="shared" si="7"/>
        <v>-2415.6</v>
      </c>
      <c r="F26" s="32">
        <f t="shared" si="7"/>
        <v>-11792</v>
      </c>
      <c r="G26" s="32">
        <f t="shared" si="7"/>
        <v>-18664.8</v>
      </c>
      <c r="H26" s="32">
        <f t="shared" si="7"/>
        <v>-2688.4</v>
      </c>
      <c r="I26" s="32">
        <f t="shared" si="7"/>
        <v>-19857.2</v>
      </c>
      <c r="J26" s="32">
        <f t="shared" si="7"/>
        <v>-15650.8</v>
      </c>
      <c r="K26" s="32">
        <f t="shared" si="7"/>
        <v>-16112.8</v>
      </c>
      <c r="L26" s="32">
        <f t="shared" si="7"/>
        <v>-13239.6</v>
      </c>
      <c r="M26" s="32">
        <f t="shared" si="7"/>
        <v>-5381.2</v>
      </c>
      <c r="N26" s="32">
        <f t="shared" si="7"/>
        <v>-4479.2</v>
      </c>
      <c r="O26" s="32">
        <f t="shared" si="7"/>
        <v>-169008.40000000002</v>
      </c>
    </row>
    <row r="27" spans="1:26" ht="18.75" customHeight="1">
      <c r="A27" s="28" t="s">
        <v>42</v>
      </c>
      <c r="B27" s="16">
        <f>ROUND((-B9)*$G$3,2)</f>
        <v>-25014</v>
      </c>
      <c r="C27" s="16">
        <f aca="true" t="shared" si="8" ref="C27:N27">ROUND((-C9)*$G$3,2)</f>
        <v>-18673.6</v>
      </c>
      <c r="D27" s="16">
        <f t="shared" si="8"/>
        <v>-15039.2</v>
      </c>
      <c r="E27" s="16">
        <f t="shared" si="8"/>
        <v>-2415.6</v>
      </c>
      <c r="F27" s="16">
        <f t="shared" si="8"/>
        <v>-11792</v>
      </c>
      <c r="G27" s="16">
        <f t="shared" si="8"/>
        <v>-18664.8</v>
      </c>
      <c r="H27" s="16">
        <f t="shared" si="8"/>
        <v>-2688.4</v>
      </c>
      <c r="I27" s="16">
        <f t="shared" si="8"/>
        <v>-19857.2</v>
      </c>
      <c r="J27" s="16">
        <f t="shared" si="8"/>
        <v>-15650.8</v>
      </c>
      <c r="K27" s="16">
        <f t="shared" si="8"/>
        <v>-16112.8</v>
      </c>
      <c r="L27" s="16">
        <f t="shared" si="8"/>
        <v>-13239.6</v>
      </c>
      <c r="M27" s="16">
        <f t="shared" si="8"/>
        <v>-5381.2</v>
      </c>
      <c r="N27" s="16">
        <f t="shared" si="8"/>
        <v>-4479.2</v>
      </c>
      <c r="O27" s="33">
        <f aca="true" t="shared" si="9" ref="O27:O44">SUM(B27:N27)</f>
        <v>-169008.40000000002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43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-500000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-137000</v>
      </c>
      <c r="I28" s="32">
        <f t="shared" si="10"/>
        <v>0</v>
      </c>
      <c r="J28" s="32">
        <f t="shared" si="10"/>
        <v>0</v>
      </c>
      <c r="K28" s="32">
        <f t="shared" si="10"/>
        <v>438000</v>
      </c>
      <c r="L28" s="32">
        <f t="shared" si="10"/>
        <v>396000</v>
      </c>
      <c r="M28" s="32">
        <f t="shared" si="10"/>
        <v>0</v>
      </c>
      <c r="N28" s="32">
        <f t="shared" si="10"/>
        <v>0</v>
      </c>
      <c r="O28" s="32">
        <f t="shared" si="10"/>
        <v>197000</v>
      </c>
    </row>
    <row r="29" spans="1:26" ht="18.75" customHeight="1">
      <c r="A29" s="28" t="s">
        <v>44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45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46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47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48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49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1128000</v>
      </c>
      <c r="L34" s="34">
        <v>1026000</v>
      </c>
      <c r="M34" s="34">
        <v>0</v>
      </c>
      <c r="N34" s="34">
        <v>0</v>
      </c>
      <c r="O34" s="34">
        <f t="shared" si="9"/>
        <v>2154000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50</v>
      </c>
      <c r="B35" s="34">
        <v>0</v>
      </c>
      <c r="C35" s="34">
        <v>0</v>
      </c>
      <c r="D35" s="34">
        <v>-500000</v>
      </c>
      <c r="E35" s="34">
        <v>0</v>
      </c>
      <c r="F35" s="34">
        <v>0</v>
      </c>
      <c r="G35" s="34">
        <v>0</v>
      </c>
      <c r="H35" s="34">
        <v>-137000</v>
      </c>
      <c r="I35" s="34">
        <v>0</v>
      </c>
      <c r="J35" s="34">
        <v>0</v>
      </c>
      <c r="K35" s="34">
        <v>-690000</v>
      </c>
      <c r="L35" s="34">
        <v>-630000</v>
      </c>
      <c r="M35" s="34">
        <v>0</v>
      </c>
      <c r="N35" s="34">
        <v>0</v>
      </c>
      <c r="O35" s="34">
        <f t="shared" si="9"/>
        <v>-1957000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51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52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72</v>
      </c>
      <c r="B39" s="36">
        <v>151271.1</v>
      </c>
      <c r="C39" s="36">
        <v>127950.75</v>
      </c>
      <c r="D39" s="36">
        <v>20770.98</v>
      </c>
      <c r="E39" s="36">
        <v>31168.06</v>
      </c>
      <c r="F39" s="36">
        <v>62251.86</v>
      </c>
      <c r="G39" s="36">
        <v>119980.66</v>
      </c>
      <c r="H39" s="36">
        <v>971.26</v>
      </c>
      <c r="I39" s="36">
        <v>53590.11</v>
      </c>
      <c r="J39" s="36">
        <v>59692.56</v>
      </c>
      <c r="K39" s="36">
        <v>41579.55</v>
      </c>
      <c r="L39" s="36">
        <v>113559.31</v>
      </c>
      <c r="M39" s="36">
        <v>20866.15</v>
      </c>
      <c r="N39" s="36">
        <v>20317.5</v>
      </c>
      <c r="O39" s="34">
        <f t="shared" si="9"/>
        <v>823969.85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53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54</v>
      </c>
      <c r="B42" s="37">
        <f>+B17+B25</f>
        <v>1120186.27</v>
      </c>
      <c r="C42" s="37">
        <f aca="true" t="shared" si="11" ref="C42:N42">+C17+C25</f>
        <v>875146.68</v>
      </c>
      <c r="D42" s="37">
        <f t="shared" si="11"/>
        <v>165850.91999999987</v>
      </c>
      <c r="E42" s="37">
        <f t="shared" si="11"/>
        <v>253895.61000000002</v>
      </c>
      <c r="F42" s="37">
        <f t="shared" si="11"/>
        <v>758086.78</v>
      </c>
      <c r="G42" s="37">
        <f t="shared" si="11"/>
        <v>1079350.74</v>
      </c>
      <c r="H42" s="37">
        <f t="shared" si="11"/>
        <v>72212.50000000003</v>
      </c>
      <c r="I42" s="37">
        <f t="shared" si="11"/>
        <v>766597.0600000002</v>
      </c>
      <c r="J42" s="37">
        <f t="shared" si="11"/>
        <v>758060.83</v>
      </c>
      <c r="K42" s="37">
        <f t="shared" si="11"/>
        <v>1316428.5899999999</v>
      </c>
      <c r="L42" s="37">
        <f t="shared" si="11"/>
        <v>1271972.96</v>
      </c>
      <c r="M42" s="37">
        <f t="shared" si="11"/>
        <v>373569.45</v>
      </c>
      <c r="N42" s="37">
        <f t="shared" si="11"/>
        <v>256824.23999999996</v>
      </c>
      <c r="O42" s="37">
        <f>SUM(B42:N42)</f>
        <v>9068182.63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55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56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57</v>
      </c>
      <c r="B48" s="52">
        <f aca="true" t="shared" si="12" ref="B48:O48">SUM(B49:B59)</f>
        <v>1120186.28</v>
      </c>
      <c r="C48" s="52">
        <f t="shared" si="12"/>
        <v>875146.67</v>
      </c>
      <c r="D48" s="52">
        <f t="shared" si="12"/>
        <v>165850.93</v>
      </c>
      <c r="E48" s="52">
        <f t="shared" si="12"/>
        <v>253895.6</v>
      </c>
      <c r="F48" s="52">
        <f t="shared" si="12"/>
        <v>758086.77</v>
      </c>
      <c r="G48" s="52">
        <f t="shared" si="12"/>
        <v>1079350.75</v>
      </c>
      <c r="H48" s="52">
        <f t="shared" si="12"/>
        <v>72212.51</v>
      </c>
      <c r="I48" s="52">
        <f t="shared" si="12"/>
        <v>766597.06</v>
      </c>
      <c r="J48" s="52">
        <f t="shared" si="12"/>
        <v>758060.82</v>
      </c>
      <c r="K48" s="52">
        <f t="shared" si="12"/>
        <v>1316428.6</v>
      </c>
      <c r="L48" s="52">
        <f t="shared" si="12"/>
        <v>1271972.96</v>
      </c>
      <c r="M48" s="52">
        <f t="shared" si="12"/>
        <v>373569.46</v>
      </c>
      <c r="N48" s="52">
        <f t="shared" si="12"/>
        <v>256824.26</v>
      </c>
      <c r="O48" s="37">
        <f t="shared" si="12"/>
        <v>9068182.670000002</v>
      </c>
      <c r="Q48" s="44"/>
    </row>
    <row r="49" spans="1:18" ht="18.75" customHeight="1">
      <c r="A49" s="26" t="s">
        <v>58</v>
      </c>
      <c r="B49" s="52">
        <v>935405.7</v>
      </c>
      <c r="C49" s="52">
        <v>681213.16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1616618.8599999999</v>
      </c>
      <c r="P49"/>
      <c r="Q49"/>
      <c r="R49" s="44"/>
    </row>
    <row r="50" spans="1:16" ht="18.75" customHeight="1">
      <c r="A50" s="26" t="s">
        <v>59</v>
      </c>
      <c r="B50" s="52">
        <v>184780.58</v>
      </c>
      <c r="C50" s="52">
        <v>193933.51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378714.08999999997</v>
      </c>
      <c r="P50"/>
    </row>
    <row r="51" spans="1:17" ht="18.75" customHeight="1">
      <c r="A51" s="26" t="s">
        <v>60</v>
      </c>
      <c r="B51" s="53">
        <v>0</v>
      </c>
      <c r="C51" s="53">
        <v>0</v>
      </c>
      <c r="D51" s="32">
        <v>165850.93</v>
      </c>
      <c r="E51" s="53">
        <v>0</v>
      </c>
      <c r="F51" s="53">
        <v>0</v>
      </c>
      <c r="G51" s="53">
        <v>0</v>
      </c>
      <c r="H51" s="52">
        <v>72212.51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238063.44</v>
      </c>
      <c r="Q51"/>
    </row>
    <row r="52" spans="1:18" ht="18.75" customHeight="1">
      <c r="A52" s="26" t="s">
        <v>61</v>
      </c>
      <c r="B52" s="53">
        <v>0</v>
      </c>
      <c r="C52" s="53">
        <v>0</v>
      </c>
      <c r="D52" s="53">
        <v>0</v>
      </c>
      <c r="E52" s="32">
        <v>253895.6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253895.6</v>
      </c>
      <c r="R52"/>
    </row>
    <row r="53" spans="1:19" ht="18.75" customHeight="1">
      <c r="A53" s="26" t="s">
        <v>62</v>
      </c>
      <c r="B53" s="53">
        <v>0</v>
      </c>
      <c r="C53" s="53">
        <v>0</v>
      </c>
      <c r="D53" s="53">
        <v>0</v>
      </c>
      <c r="E53" s="53">
        <v>0</v>
      </c>
      <c r="F53" s="32">
        <v>758086.77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758086.77</v>
      </c>
      <c r="S53"/>
    </row>
    <row r="54" spans="1:20" ht="18.75" customHeight="1">
      <c r="A54" s="26" t="s">
        <v>63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1079350.75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1079350.75</v>
      </c>
      <c r="T54"/>
    </row>
    <row r="55" spans="1:21" ht="18.75" customHeight="1">
      <c r="A55" s="26" t="s">
        <v>64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766597.06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766597.06</v>
      </c>
      <c r="U55"/>
    </row>
    <row r="56" spans="1:22" ht="18.75" customHeight="1">
      <c r="A56" s="26" t="s">
        <v>65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758060.82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758060.82</v>
      </c>
      <c r="V56"/>
    </row>
    <row r="57" spans="1:23" ht="18.75" customHeight="1">
      <c r="A57" s="26" t="s">
        <v>66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1316428.6</v>
      </c>
      <c r="L57" s="32">
        <v>1271972.96</v>
      </c>
      <c r="M57" s="53">
        <v>0</v>
      </c>
      <c r="N57" s="53">
        <v>0</v>
      </c>
      <c r="O57" s="37">
        <f t="shared" si="13"/>
        <v>2588401.56</v>
      </c>
      <c r="P57"/>
      <c r="W57"/>
    </row>
    <row r="58" spans="1:25" ht="18.75" customHeight="1">
      <c r="A58" s="26" t="s">
        <v>67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373569.46</v>
      </c>
      <c r="N58" s="53">
        <v>0</v>
      </c>
      <c r="O58" s="37">
        <f t="shared" si="13"/>
        <v>373569.46</v>
      </c>
      <c r="R58"/>
      <c r="Y58"/>
    </row>
    <row r="59" spans="1:26" ht="18.75" customHeight="1">
      <c r="A59" s="39" t="s">
        <v>68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256824.26</v>
      </c>
      <c r="O59" s="56">
        <f t="shared" si="13"/>
        <v>256824.26</v>
      </c>
      <c r="P59"/>
      <c r="S59"/>
      <c r="Z59"/>
    </row>
    <row r="60" spans="1:12" ht="21" customHeight="1">
      <c r="A60" s="57" t="s">
        <v>73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2020-03-31T14:59:38Z</dcterms:modified>
  <cp:category/>
  <cp:version/>
  <cp:contentType/>
  <cp:contentStatus/>
</cp:coreProperties>
</file>