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<sst xmlns="http://schemas.openxmlformats.org/spreadsheetml/2006/main" count="80" uniqueCount="79">
  <si>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</si>
  <si>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</si>
  <si>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</si>
  <si>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</si>
  <si>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</si>
  <si>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</si>
  <si>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</si>
  <si>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</si>
  <si>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</si>
  <si>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</si>
  <si>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</si>
  <si>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</si>
  <si>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</si>
  <si>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</si>
  <si>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</si>
  <si>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</si>
  <si>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</si>
  <si>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</si>
  <si>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</si>
  <si>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</si>
  <si>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</si>
  <si>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</si>
  <si>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</si>
  <si>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</si>
  <si>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</si>
  <si>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</si>
  <si>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</si>
  <si>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</si>
  <si>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</si>
  <si>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</si>
  <si>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</si>
  <si>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</si>
  <si>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</si>
  <si>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</si>
  <si>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</si>
  <si>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</si>
  <si>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</si>
  <si>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</si>
  <si>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</si>
  <si>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</si>
  <si>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</si>
  <si>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</si>
  <si>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</si>
  <si>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</si>
  <si>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</si>
  <si>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</si>
  <si>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</si>
  <si>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</si>
  <si>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</si>
  <si>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</si>
  <si>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</si>
  <si>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</si>
  <si>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</si>
  <si>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</si>
  <si>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</si>
  <si>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</si>
  <si>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</si>
  <si>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</si>
  <si>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</si>
  <si>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</si>
  <si>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</si>
  <si>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</si>
  <si>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</si>
  <si>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</si>
  <si>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</si>
  <si>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</si>
  <si>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</si>
  <si>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</si>
  <si>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</si>
  <si>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</si>
  <si>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</si>
  <si>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</si>
  <si>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</si>
  <si>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</si>
  <si>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</si>
  <si>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05/05/21 - VENCIMENTO 12/05/21</t>
  </si>
  <si>
    <t>5.3. Revisão de Remuneração pelo Transporte Coletivo ¹</t>
  </si>
  <si>
    <t>¹ Frota com idade superior ao limite, 01 a 04/05.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</si>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</sst>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60731</v>
      </c>
      <c r="C7" s="10">
        <f>C8+C11</f>
        <v>76432</v>
      </c>
      <c r="D7" s="10">
        <f aca="true" t="shared" si="0" ref="D7:K7">D8+D11</f>
        <v>216996</v>
      </c>
      <c r="E7" s="10">
        <f t="shared" si="0"/>
        <v>191974</v>
      </c>
      <c r="F7" s="10">
        <f t="shared" si="0"/>
        <v>197013</v>
      </c>
      <c r="G7" s="10">
        <f t="shared" si="0"/>
        <v>99809</v>
      </c>
      <c r="H7" s="10">
        <f t="shared" si="0"/>
        <v>50033</v>
      </c>
      <c r="I7" s="10">
        <f t="shared" si="0"/>
        <v>91405</v>
      </c>
      <c r="J7" s="10">
        <f t="shared" si="0"/>
        <v>73495</v>
      </c>
      <c r="K7" s="10">
        <f t="shared" si="0"/>
        <v>152728</v>
      </c>
      <c r="L7" s="10">
        <f>SUM(B7:K7)</f>
        <v>1210616</v>
      </c>
      <c r="M7" s="11"/>
    </row>
    <row r="8" spans="1:13" ht="17.25" customHeight="1">
      <c r="A8" s="12" t="s">
        <v>18</v>
      </c>
      <c r="B8" s="13">
        <f>B9+B10</f>
        <v>4182</v>
      </c>
      <c r="C8" s="13">
        <f aca="true" t="shared" si="1" ref="C8:K8">C9+C10</f>
        <v>5039</v>
      </c>
      <c r="D8" s="13">
        <f t="shared" si="1"/>
        <v>14249</v>
      </c>
      <c r="E8" s="13">
        <f t="shared" si="1"/>
        <v>11616</v>
      </c>
      <c r="F8" s="13">
        <f t="shared" si="1"/>
        <v>11069</v>
      </c>
      <c r="G8" s="13">
        <f t="shared" si="1"/>
        <v>6806</v>
      </c>
      <c r="H8" s="13">
        <f t="shared" si="1"/>
        <v>3022</v>
      </c>
      <c r="I8" s="13">
        <f t="shared" si="1"/>
        <v>4306</v>
      </c>
      <c r="J8" s="13">
        <f t="shared" si="1"/>
        <v>4055</v>
      </c>
      <c r="K8" s="13">
        <f t="shared" si="1"/>
        <v>8652</v>
      </c>
      <c r="L8" s="13">
        <f>SUM(B8:K8)</f>
        <v>72996</v>
      </c>
      <c r="M8"/>
    </row>
    <row r="9" spans="1:13" ht="17.25" customHeight="1">
      <c r="A9" s="14" t="s">
        <v>19</v>
      </c>
      <c r="B9" s="15">
        <v>4181</v>
      </c>
      <c r="C9" s="15">
        <v>5039</v>
      </c>
      <c r="D9" s="15">
        <v>14249</v>
      </c>
      <c r="E9" s="15">
        <v>11616</v>
      </c>
      <c r="F9" s="15">
        <v>11069</v>
      </c>
      <c r="G9" s="15">
        <v>6806</v>
      </c>
      <c r="H9" s="15">
        <v>3020</v>
      </c>
      <c r="I9" s="15">
        <v>4306</v>
      </c>
      <c r="J9" s="15">
        <v>4055</v>
      </c>
      <c r="K9" s="15">
        <v>8652</v>
      </c>
      <c r="L9" s="13">
        <f>SUM(B9:K9)</f>
        <v>72993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56549</v>
      </c>
      <c r="C11" s="15">
        <v>71393</v>
      </c>
      <c r="D11" s="15">
        <v>202747</v>
      </c>
      <c r="E11" s="15">
        <v>180358</v>
      </c>
      <c r="F11" s="15">
        <v>185944</v>
      </c>
      <c r="G11" s="15">
        <v>93003</v>
      </c>
      <c r="H11" s="15">
        <v>47011</v>
      </c>
      <c r="I11" s="15">
        <v>87099</v>
      </c>
      <c r="J11" s="15">
        <v>69440</v>
      </c>
      <c r="K11" s="15">
        <v>144076</v>
      </c>
      <c r="L11" s="13">
        <f>SUM(B11:K11)</f>
        <v>1137620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1.376143387613105</v>
      </c>
      <c r="C15" s="22">
        <v>1.618051892067875</v>
      </c>
      <c r="D15" s="22">
        <v>1.57869202557594</v>
      </c>
      <c r="E15" s="22">
        <v>1.431165617635078</v>
      </c>
      <c r="F15" s="22">
        <v>1.682144482957715</v>
      </c>
      <c r="G15" s="22">
        <v>1.658104104662744</v>
      </c>
      <c r="H15" s="22">
        <v>1.701191708423005</v>
      </c>
      <c r="I15" s="22">
        <v>1.529904900496328</v>
      </c>
      <c r="J15" s="22">
        <v>1.937972508914654</v>
      </c>
      <c r="K15" s="22">
        <v>1.439544682032992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488373.94999999995</v>
      </c>
      <c r="C17" s="25">
        <f aca="true" t="shared" si="2" ref="C17:K17">C18+C19+C20+C21+C22+C23+C24</f>
        <v>385027.82999999996</v>
      </c>
      <c r="D17" s="25">
        <f t="shared" si="2"/>
        <v>1276501</v>
      </c>
      <c r="E17" s="25">
        <f t="shared" si="2"/>
        <v>1030225.5599999999</v>
      </c>
      <c r="F17" s="25">
        <f t="shared" si="2"/>
        <v>1108633.63</v>
      </c>
      <c r="G17" s="25">
        <f t="shared" si="2"/>
        <v>611690.49</v>
      </c>
      <c r="H17" s="25">
        <f t="shared" si="2"/>
        <v>349052.31</v>
      </c>
      <c r="I17" s="25">
        <f t="shared" si="2"/>
        <v>464835.6</v>
      </c>
      <c r="J17" s="25">
        <f t="shared" si="2"/>
        <v>514739.1700000001</v>
      </c>
      <c r="K17" s="25">
        <f t="shared" si="2"/>
        <v>649809.68</v>
      </c>
      <c r="L17" s="25">
        <f>L18+L19+L20+L21+L22+L23+L24</f>
        <v>6878889.22</v>
      </c>
      <c r="M17"/>
    </row>
    <row r="18" spans="1:13" ht="17.25" customHeight="1">
      <c r="A18" s="26" t="s">
        <v>24</v>
      </c>
      <c r="B18" s="33">
        <f aca="true" t="shared" si="3" ref="B18:K18">ROUND(B13*B7,2)</f>
        <v>352731.72</v>
      </c>
      <c r="C18" s="33">
        <f t="shared" si="3"/>
        <v>233981.28</v>
      </c>
      <c r="D18" s="33">
        <f t="shared" si="3"/>
        <v>791124.02</v>
      </c>
      <c r="E18" s="33">
        <f t="shared" si="3"/>
        <v>707808.14</v>
      </c>
      <c r="F18" s="33">
        <f t="shared" si="3"/>
        <v>643011.03</v>
      </c>
      <c r="G18" s="33">
        <f t="shared" si="3"/>
        <v>357964.98</v>
      </c>
      <c r="H18" s="33">
        <f t="shared" si="3"/>
        <v>197710.4</v>
      </c>
      <c r="I18" s="33">
        <f t="shared" si="3"/>
        <v>300000.35</v>
      </c>
      <c r="J18" s="33">
        <f t="shared" si="3"/>
        <v>259723.98</v>
      </c>
      <c r="K18" s="33">
        <f t="shared" si="3"/>
        <v>440666.1</v>
      </c>
      <c r="L18" s="33">
        <f aca="true" t="shared" si="4" ref="L18:L24">SUM(B18:K18)</f>
        <v>4284722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132677.7</v>
      </c>
      <c r="C19" s="33">
        <f t="shared" si="5"/>
        <v>144612.57</v>
      </c>
      <c r="D19" s="33">
        <f t="shared" si="5"/>
        <v>457817.16</v>
      </c>
      <c r="E19" s="33">
        <f t="shared" si="5"/>
        <v>305182.53</v>
      </c>
      <c r="F19" s="33">
        <f t="shared" si="5"/>
        <v>438626.43</v>
      </c>
      <c r="G19" s="33">
        <f t="shared" si="5"/>
        <v>235578.22</v>
      </c>
      <c r="H19" s="33">
        <f t="shared" si="5"/>
        <v>138632.89</v>
      </c>
      <c r="I19" s="33">
        <f t="shared" si="5"/>
        <v>158971.66</v>
      </c>
      <c r="J19" s="33">
        <f t="shared" si="5"/>
        <v>243613.95</v>
      </c>
      <c r="K19" s="33">
        <f t="shared" si="5"/>
        <v>193692.44</v>
      </c>
      <c r="L19" s="33">
        <f t="shared" si="4"/>
        <v>2449405.55</v>
      </c>
      <c r="M19"/>
    </row>
    <row r="20" spans="1:13" ht="17.25" customHeight="1">
      <c r="A20" s="27" t="s">
        <v>26</v>
      </c>
      <c r="B20" s="33">
        <v>1623.3</v>
      </c>
      <c r="C20" s="33">
        <v>5092.75</v>
      </c>
      <c r="D20" s="33">
        <v>24877.36</v>
      </c>
      <c r="E20" s="33">
        <v>19230.2</v>
      </c>
      <c r="F20" s="33">
        <v>25654.94</v>
      </c>
      <c r="G20" s="33">
        <v>18147.29</v>
      </c>
      <c r="H20" s="33">
        <v>11367.79</v>
      </c>
      <c r="I20" s="33">
        <v>4522.36</v>
      </c>
      <c r="J20" s="33">
        <v>8718.78</v>
      </c>
      <c r="K20" s="33">
        <v>12768.68</v>
      </c>
      <c r="L20" s="33">
        <f t="shared" si="4"/>
        <v>132003.45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-348.74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-348.74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-38391.8</v>
      </c>
      <c r="C27" s="33">
        <f t="shared" si="6"/>
        <v>-22171.6</v>
      </c>
      <c r="D27" s="33">
        <f t="shared" si="6"/>
        <v>-62695.6</v>
      </c>
      <c r="E27" s="33">
        <f t="shared" si="6"/>
        <v>-55670.950000000004</v>
      </c>
      <c r="F27" s="33">
        <f t="shared" si="6"/>
        <v>-48703.6</v>
      </c>
      <c r="G27" s="33">
        <f t="shared" si="6"/>
        <v>-29946.4</v>
      </c>
      <c r="H27" s="33">
        <f t="shared" si="6"/>
        <v>-14328.68</v>
      </c>
      <c r="I27" s="33">
        <f t="shared" si="6"/>
        <v>-30380.300000000003</v>
      </c>
      <c r="J27" s="33">
        <f t="shared" si="6"/>
        <v>-17842</v>
      </c>
      <c r="K27" s="33">
        <f t="shared" si="6"/>
        <v>-38068.8</v>
      </c>
      <c r="L27" s="33">
        <f aca="true" t="shared" si="7" ref="L27:L33">SUM(B27:K27)</f>
        <v>-358199.73</v>
      </c>
      <c r="M27"/>
    </row>
    <row r="28" spans="1:13" ht="18.75" customHeight="1">
      <c r="A28" s="27" t="s">
        <v>30</v>
      </c>
      <c r="B28" s="33">
        <f>B29+B30+B31+B32</f>
        <v>-18396.4</v>
      </c>
      <c r="C28" s="33">
        <f aca="true" t="shared" si="8" ref="C28:K28">C29+C30+C31+C32</f>
        <v>-22171.6</v>
      </c>
      <c r="D28" s="33">
        <f t="shared" si="8"/>
        <v>-62695.6</v>
      </c>
      <c r="E28" s="33">
        <f t="shared" si="8"/>
        <v>-51110.4</v>
      </c>
      <c r="F28" s="33">
        <f t="shared" si="8"/>
        <v>-48703.6</v>
      </c>
      <c r="G28" s="33">
        <f t="shared" si="8"/>
        <v>-29946.4</v>
      </c>
      <c r="H28" s="33">
        <f t="shared" si="8"/>
        <v>-13288</v>
      </c>
      <c r="I28" s="33">
        <f t="shared" si="8"/>
        <v>-30380.300000000003</v>
      </c>
      <c r="J28" s="33">
        <f t="shared" si="8"/>
        <v>-17842</v>
      </c>
      <c r="K28" s="33">
        <f t="shared" si="8"/>
        <v>-38068.8</v>
      </c>
      <c r="L28" s="33">
        <f t="shared" si="7"/>
        <v>-332603.1</v>
      </c>
      <c r="M28"/>
    </row>
    <row r="29" spans="1:13" s="36" customFormat="1" ht="18.75" customHeight="1">
      <c r="A29" s="34" t="s">
        <v>57</v>
      </c>
      <c r="B29" s="33">
        <f>-ROUND((B9)*$E$3,2)</f>
        <v>-18396.4</v>
      </c>
      <c r="C29" s="33">
        <f aca="true" t="shared" si="9" ref="C29:K29">-ROUND((C9)*$E$3,2)</f>
        <v>-22171.6</v>
      </c>
      <c r="D29" s="33">
        <f t="shared" si="9"/>
        <v>-62695.6</v>
      </c>
      <c r="E29" s="33">
        <f t="shared" si="9"/>
        <v>-51110.4</v>
      </c>
      <c r="F29" s="33">
        <f t="shared" si="9"/>
        <v>-48703.6</v>
      </c>
      <c r="G29" s="33">
        <f t="shared" si="9"/>
        <v>-29946.4</v>
      </c>
      <c r="H29" s="33">
        <f t="shared" si="9"/>
        <v>-13288</v>
      </c>
      <c r="I29" s="33">
        <f t="shared" si="9"/>
        <v>-18946.4</v>
      </c>
      <c r="J29" s="33">
        <f t="shared" si="9"/>
        <v>-17842</v>
      </c>
      <c r="K29" s="33">
        <f t="shared" si="9"/>
        <v>-38068.8</v>
      </c>
      <c r="L29" s="33">
        <f t="shared" si="7"/>
        <v>-321169.2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-67.57</v>
      </c>
      <c r="J31" s="17">
        <v>0</v>
      </c>
      <c r="K31" s="17">
        <v>0</v>
      </c>
      <c r="L31" s="33">
        <f t="shared" si="7"/>
        <v>-67.57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-11366.33</v>
      </c>
      <c r="J32" s="17">
        <v>0</v>
      </c>
      <c r="K32" s="17">
        <v>0</v>
      </c>
      <c r="L32" s="33">
        <f t="shared" si="7"/>
        <v>-11366.33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33">
        <v>6797.28</v>
      </c>
      <c r="I46" s="17">
        <v>0</v>
      </c>
      <c r="J46" s="17">
        <v>0</v>
      </c>
      <c r="K46" s="17">
        <v>0</v>
      </c>
      <c r="L46" s="42">
        <f>SUM(B46:K46)</f>
        <v>6797.28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449982.14999999997</v>
      </c>
      <c r="C48" s="41">
        <f aca="true" t="shared" si="12" ref="C48:K48">IF(C17+C27+C40+C49&lt;0,0,C17+C27+C49)</f>
        <v>362856.23</v>
      </c>
      <c r="D48" s="41">
        <f t="shared" si="12"/>
        <v>1213805.4</v>
      </c>
      <c r="E48" s="41">
        <f t="shared" si="12"/>
        <v>974554.61</v>
      </c>
      <c r="F48" s="41">
        <f t="shared" si="12"/>
        <v>1059930.0299999998</v>
      </c>
      <c r="G48" s="41">
        <f t="shared" si="12"/>
        <v>581744.09</v>
      </c>
      <c r="H48" s="41">
        <f t="shared" si="12"/>
        <v>334723.63</v>
      </c>
      <c r="I48" s="41">
        <f t="shared" si="12"/>
        <v>434455.3</v>
      </c>
      <c r="J48" s="41">
        <f t="shared" si="12"/>
        <v>496897.1700000001</v>
      </c>
      <c r="K48" s="41">
        <f t="shared" si="12"/>
        <v>611740.88</v>
      </c>
      <c r="L48" s="42">
        <f>SUM(B48:K48)</f>
        <v>6520689.489999999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449982.16</v>
      </c>
      <c r="C54" s="41">
        <f aca="true" t="shared" si="14" ref="C54:J54">SUM(C55:C66)</f>
        <v>362856.24</v>
      </c>
      <c r="D54" s="41">
        <f t="shared" si="14"/>
        <v>1213805.4</v>
      </c>
      <c r="E54" s="41">
        <f t="shared" si="14"/>
        <v>974554.62</v>
      </c>
      <c r="F54" s="41">
        <f t="shared" si="14"/>
        <v>1059930.03</v>
      </c>
      <c r="G54" s="41">
        <f t="shared" si="14"/>
        <v>581744.09</v>
      </c>
      <c r="H54" s="41">
        <f t="shared" si="14"/>
        <v>334723.63</v>
      </c>
      <c r="I54" s="41">
        <f>SUM(I55:I69)</f>
        <v>434455.3</v>
      </c>
      <c r="J54" s="41">
        <f t="shared" si="14"/>
        <v>496897.17</v>
      </c>
      <c r="K54" s="41">
        <f>SUM(K55:K68)</f>
        <v>611740.87</v>
      </c>
      <c r="L54" s="46">
        <f>SUM(B54:K54)</f>
        <v>6520689.51</v>
      </c>
      <c r="M54" s="40"/>
    </row>
    <row r="55" spans="1:13" ht="18.75" customHeight="1">
      <c r="A55" s="47" t="s">
        <v>50</v>
      </c>
      <c r="B55" s="48">
        <v>449982.16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449982.16</v>
      </c>
      <c r="M55" s="40"/>
    </row>
    <row r="56" spans="1:12" ht="18.75" customHeight="1">
      <c r="A56" s="47" t="s">
        <v>60</v>
      </c>
      <c r="B56" s="17">
        <v>0</v>
      </c>
      <c r="C56" s="48">
        <v>317245.21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317245.21</v>
      </c>
    </row>
    <row r="57" spans="1:12" ht="18.75" customHeight="1">
      <c r="A57" s="47" t="s">
        <v>61</v>
      </c>
      <c r="B57" s="17">
        <v>0</v>
      </c>
      <c r="C57" s="48">
        <v>45611.03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45611.03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1213805.4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1213805.4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974554.62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974554.62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1059930.03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1059930.03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581744.09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581744.09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334723.63</v>
      </c>
      <c r="I62" s="17">
        <v>0</v>
      </c>
      <c r="J62" s="17">
        <v>0</v>
      </c>
      <c r="K62" s="17">
        <v>0</v>
      </c>
      <c r="L62" s="46">
        <f t="shared" si="15"/>
        <v>334723.63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496897.17</v>
      </c>
      <c r="K64" s="17">
        <v>0</v>
      </c>
      <c r="L64" s="46">
        <f t="shared" si="15"/>
        <v>496897.17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342880.76</v>
      </c>
      <c r="L65" s="46">
        <f t="shared" si="15"/>
        <v>342880.76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268860.11</v>
      </c>
      <c r="L66" s="46">
        <f t="shared" si="15"/>
        <v>268860.11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78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434455.3</v>
      </c>
      <c r="J69" s="53">
        <v>0</v>
      </c>
      <c r="K69" s="53">
        <v>0</v>
      </c>
      <c r="L69" s="51">
        <f>SUM(B69:K69)</f>
        <v>434455.3</v>
      </c>
    </row>
    <row r="70" spans="1:12" ht="18" customHeight="1">
      <c r="A70" s="62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spans="1:11" ht="14.25">
      <c r="A73" s="54"/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2021-05-11T17:17:51Z</dcterms:modified>
  <cp:category/>
  <cp:version/>
  <cp:contentType/>
  <cp:contentStatus/>
</cp:coreProperties>
</file>