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<sst xmlns="http://schemas.openxmlformats.org/spreadsheetml/2006/main" count="81" uniqueCount="80">
  <si>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</si>
  <si>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</si>
  <si>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</si>
  <si>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</si>
  <si>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</si>
  <si>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</si>
  <si>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</si>
  <si>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</si>
  <si>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</si>
  <si>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</si>
  <si>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</si>
  <si>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</si>
  <si>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</si>
  <si>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</si>
  <si>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</si>
  <si>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</si>
  <si>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</si>
  <si>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</si>
  <si>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</si>
  <si>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</si>
  <si>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</si>
  <si>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</si>
  <si>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</si>
  <si>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</si>
  <si>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</si>
  <si>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</si>
  <si>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</si>
  <si>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</si>
  <si>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</si>
  <si>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</si>
  <si>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</si>
  <si>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</si>
  <si>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</si>
  <si>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</si>
  <si>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</si>
  <si>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</si>
  <si>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</si>
  <si>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</si>
  <si>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</si>
  <si>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</si>
  <si>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</si>
  <si>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</si>
  <si>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</si>
  <si>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</si>
  <si>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</si>
  <si>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</si>
  <si>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</si>
  <si>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</si>
  <si>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</si>
  <si>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</si>
  <si>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</si>
  <si>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</si>
  <si>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</si>
  <si>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</si>
  <si>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</si>
  <si>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</si>
  <si>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</si>
  <si>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</si>
  <si>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</si>
  <si>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</si>
  <si>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</si>
  <si>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</si>
  <si>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</si>
  <si>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</si>
  <si>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</si>
  <si>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</si>
  <si>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</si>
  <si>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</si>
  <si>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</si>
  <si>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</si>
  <si>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</si>
  <si>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</si>
  <si>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</si>
  <si>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</si>
  <si>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</si>
  <si>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14/05/21 - VENCIMENTO 21/05/21</t>
  </si>
  <si>
    <t>7.15. Consórcio KBPX</t>
  </si>
  <si>
    <t>5.3. Revisão de Remuneração pelo Transporte Coletivo ¹</t>
  </si>
  <si>
    <t>¹ Fator de transição de 06 a 11/05/21.</t>
  </si>
  <si>
    <t>Energia para tração março e abril (AR0).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</si>
</sst>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59868</v>
      </c>
      <c r="C7" s="10">
        <f>C8+C11</f>
        <v>76235</v>
      </c>
      <c r="D7" s="10">
        <f aca="true" t="shared" si="0" ref="D7:K7">D8+D11</f>
        <v>216585</v>
      </c>
      <c r="E7" s="10">
        <f t="shared" si="0"/>
        <v>190288</v>
      </c>
      <c r="F7" s="10">
        <f t="shared" si="0"/>
        <v>195138</v>
      </c>
      <c r="G7" s="10">
        <f t="shared" si="0"/>
        <v>99438</v>
      </c>
      <c r="H7" s="10">
        <f t="shared" si="0"/>
        <v>50985</v>
      </c>
      <c r="I7" s="10">
        <f t="shared" si="0"/>
        <v>92762</v>
      </c>
      <c r="J7" s="10">
        <f t="shared" si="0"/>
        <v>74989</v>
      </c>
      <c r="K7" s="10">
        <f t="shared" si="0"/>
        <v>153572</v>
      </c>
      <c r="L7" s="10">
        <f>SUM(B7:K7)</f>
        <v>1209860</v>
      </c>
      <c r="M7" s="11"/>
    </row>
    <row r="8" spans="1:13" ht="17.25" customHeight="1">
      <c r="A8" s="12" t="s">
        <v>18</v>
      </c>
      <c r="B8" s="13">
        <f>B9+B10</f>
        <v>4339</v>
      </c>
      <c r="C8" s="13">
        <f aca="true" t="shared" si="1" ref="C8:K8">C9+C10</f>
        <v>5261</v>
      </c>
      <c r="D8" s="13">
        <f t="shared" si="1"/>
        <v>14680</v>
      </c>
      <c r="E8" s="13">
        <f t="shared" si="1"/>
        <v>11970</v>
      </c>
      <c r="F8" s="13">
        <f t="shared" si="1"/>
        <v>11477</v>
      </c>
      <c r="G8" s="13">
        <f t="shared" si="1"/>
        <v>7157</v>
      </c>
      <c r="H8" s="13">
        <f t="shared" si="1"/>
        <v>3361</v>
      </c>
      <c r="I8" s="13">
        <f t="shared" si="1"/>
        <v>4434</v>
      </c>
      <c r="J8" s="13">
        <f t="shared" si="1"/>
        <v>4223</v>
      </c>
      <c r="K8" s="13">
        <f t="shared" si="1"/>
        <v>9107</v>
      </c>
      <c r="L8" s="13">
        <f>SUM(B8:K8)</f>
        <v>76009</v>
      </c>
      <c r="M8"/>
    </row>
    <row r="9" spans="1:13" ht="17.25" customHeight="1">
      <c r="A9" s="14" t="s">
        <v>19</v>
      </c>
      <c r="B9" s="15">
        <v>4338</v>
      </c>
      <c r="C9" s="15">
        <v>5261</v>
      </c>
      <c r="D9" s="15">
        <v>14680</v>
      </c>
      <c r="E9" s="15">
        <v>11970</v>
      </c>
      <c r="F9" s="15">
        <v>11477</v>
      </c>
      <c r="G9" s="15">
        <v>7157</v>
      </c>
      <c r="H9" s="15">
        <v>3357</v>
      </c>
      <c r="I9" s="15">
        <v>4434</v>
      </c>
      <c r="J9" s="15">
        <v>4223</v>
      </c>
      <c r="K9" s="15">
        <v>9107</v>
      </c>
      <c r="L9" s="13">
        <f>SUM(B9:K9)</f>
        <v>76004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55529</v>
      </c>
      <c r="C11" s="15">
        <v>70974</v>
      </c>
      <c r="D11" s="15">
        <v>201905</v>
      </c>
      <c r="E11" s="15">
        <v>178318</v>
      </c>
      <c r="F11" s="15">
        <v>183661</v>
      </c>
      <c r="G11" s="15">
        <v>92281</v>
      </c>
      <c r="H11" s="15">
        <v>47624</v>
      </c>
      <c r="I11" s="15">
        <v>88328</v>
      </c>
      <c r="J11" s="15">
        <v>70766</v>
      </c>
      <c r="K11" s="15">
        <v>144465</v>
      </c>
      <c r="L11" s="13">
        <f>SUM(B11:K11)</f>
        <v>1133851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1.351174885194538</v>
      </c>
      <c r="C15" s="22">
        <v>1.586220754225373</v>
      </c>
      <c r="D15" s="22">
        <v>1.549534040153946</v>
      </c>
      <c r="E15" s="22">
        <v>1.414059451684102</v>
      </c>
      <c r="F15" s="22">
        <v>1.661829477789982</v>
      </c>
      <c r="G15" s="22">
        <v>1.629883217346015</v>
      </c>
      <c r="H15" s="22">
        <v>1.645615053388811</v>
      </c>
      <c r="I15" s="22">
        <v>1.479320698370361</v>
      </c>
      <c r="J15" s="22">
        <v>1.878114820643108</v>
      </c>
      <c r="K15" s="22">
        <v>1.400410143887014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472430.96</v>
      </c>
      <c r="C17" s="25">
        <f aca="true" t="shared" si="2" ref="C17:K17">C18+C19+C20+C21+C22+C23+C24</f>
        <v>376256.64999999997</v>
      </c>
      <c r="D17" s="25">
        <f t="shared" si="2"/>
        <v>1251878.19</v>
      </c>
      <c r="E17" s="25">
        <f t="shared" si="2"/>
        <v>1009553.9999999999</v>
      </c>
      <c r="F17" s="25">
        <f t="shared" si="2"/>
        <v>1085353.2899999998</v>
      </c>
      <c r="G17" s="25">
        <f t="shared" si="2"/>
        <v>599302.8400000001</v>
      </c>
      <c r="H17" s="25">
        <f t="shared" si="2"/>
        <v>344222.78</v>
      </c>
      <c r="I17" s="25">
        <f t="shared" si="2"/>
        <v>456248.92999999993</v>
      </c>
      <c r="J17" s="25">
        <f t="shared" si="2"/>
        <v>509556.65</v>
      </c>
      <c r="K17" s="25">
        <f t="shared" si="2"/>
        <v>636219.13</v>
      </c>
      <c r="L17" s="25">
        <f>L18+L19+L20+L21+L22+L23+L24</f>
        <v>6741023.420000001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347719.33</v>
      </c>
      <c r="C18" s="33">
        <f t="shared" si="3"/>
        <v>233378.21</v>
      </c>
      <c r="D18" s="33">
        <f t="shared" si="3"/>
        <v>789625.59</v>
      </c>
      <c r="E18" s="33">
        <f t="shared" si="3"/>
        <v>701591.86</v>
      </c>
      <c r="F18" s="33">
        <f t="shared" si="3"/>
        <v>636891.4</v>
      </c>
      <c r="G18" s="33">
        <f t="shared" si="3"/>
        <v>356634.39</v>
      </c>
      <c r="H18" s="33">
        <f t="shared" si="3"/>
        <v>201472.33</v>
      </c>
      <c r="I18" s="33">
        <f t="shared" si="3"/>
        <v>304454.16</v>
      </c>
      <c r="J18" s="33">
        <f t="shared" si="3"/>
        <v>265003.63</v>
      </c>
      <c r="K18" s="33">
        <f t="shared" si="3"/>
        <v>443101.29</v>
      </c>
      <c r="L18" s="33">
        <f aca="true" t="shared" si="4" ref="L18:L24">SUM(B18:K18)</f>
        <v>4279872.1899999995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122110.3</v>
      </c>
      <c r="C19" s="33">
        <f t="shared" si="5"/>
        <v>136811.15</v>
      </c>
      <c r="D19" s="33">
        <f t="shared" si="5"/>
        <v>433926.14</v>
      </c>
      <c r="E19" s="33">
        <f t="shared" si="5"/>
        <v>290500.74</v>
      </c>
      <c r="F19" s="33">
        <f t="shared" si="5"/>
        <v>421513.5</v>
      </c>
      <c r="G19" s="33">
        <f t="shared" si="5"/>
        <v>224638.02</v>
      </c>
      <c r="H19" s="33">
        <f t="shared" si="5"/>
        <v>130073.57</v>
      </c>
      <c r="I19" s="33">
        <f t="shared" si="5"/>
        <v>145931.18</v>
      </c>
      <c r="J19" s="33">
        <f t="shared" si="5"/>
        <v>232703.62</v>
      </c>
      <c r="K19" s="33">
        <f t="shared" si="5"/>
        <v>177422.25</v>
      </c>
      <c r="L19" s="33">
        <f t="shared" si="4"/>
        <v>2315630.47</v>
      </c>
      <c r="M19"/>
    </row>
    <row r="20" spans="1:13" ht="17.25" customHeight="1">
      <c r="A20" s="27" t="s">
        <v>26</v>
      </c>
      <c r="B20" s="33">
        <v>1377.2</v>
      </c>
      <c r="C20" s="33">
        <v>4726.06</v>
      </c>
      <c r="D20" s="33">
        <v>25644</v>
      </c>
      <c r="E20" s="33">
        <v>19107.97</v>
      </c>
      <c r="F20" s="33">
        <v>25607.16</v>
      </c>
      <c r="G20" s="33">
        <v>18030.43</v>
      </c>
      <c r="H20" s="33">
        <v>11335.65</v>
      </c>
      <c r="I20" s="33">
        <v>4522.36</v>
      </c>
      <c r="J20" s="33">
        <v>9166.94</v>
      </c>
      <c r="K20" s="33">
        <v>13013.13</v>
      </c>
      <c r="L20" s="33">
        <f t="shared" si="4"/>
        <v>132530.9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-117.1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-436219.74</v>
      </c>
      <c r="C27" s="33">
        <f t="shared" si="6"/>
        <v>-19088.760000000002</v>
      </c>
      <c r="D27" s="33">
        <f t="shared" si="6"/>
        <v>-47751.67</v>
      </c>
      <c r="E27" s="33">
        <f t="shared" si="6"/>
        <v>-50831.53</v>
      </c>
      <c r="F27" s="33">
        <f t="shared" si="6"/>
        <v>-33930.130000000005</v>
      </c>
      <c r="G27" s="33">
        <f t="shared" si="6"/>
        <v>-27695.89</v>
      </c>
      <c r="H27" s="33">
        <f t="shared" si="6"/>
        <v>-20686.68</v>
      </c>
      <c r="I27" s="33">
        <f t="shared" si="6"/>
        <v>-23485.16</v>
      </c>
      <c r="J27" s="33">
        <f t="shared" si="6"/>
        <v>-16405.870000000003</v>
      </c>
      <c r="K27" s="33">
        <f t="shared" si="6"/>
        <v>-26132.440000000002</v>
      </c>
      <c r="L27" s="33">
        <f aca="true" t="shared" si="7" ref="L27:L33">SUM(B27:K27)</f>
        <v>-702227.8700000001</v>
      </c>
      <c r="M27"/>
    </row>
    <row r="28" spans="1:13" ht="18.75" customHeight="1">
      <c r="A28" s="27" t="s">
        <v>30</v>
      </c>
      <c r="B28" s="33">
        <f>B29+B30+B31+B32</f>
        <v>-19087.2</v>
      </c>
      <c r="C28" s="33">
        <f aca="true" t="shared" si="8" ref="C28:K28">C29+C30+C31+C32</f>
        <v>-23148.4</v>
      </c>
      <c r="D28" s="33">
        <f t="shared" si="8"/>
        <v>-64592</v>
      </c>
      <c r="E28" s="33">
        <f t="shared" si="8"/>
        <v>-52668</v>
      </c>
      <c r="F28" s="33">
        <f t="shared" si="8"/>
        <v>-50498.8</v>
      </c>
      <c r="G28" s="33">
        <f t="shared" si="8"/>
        <v>-31490.8</v>
      </c>
      <c r="H28" s="33">
        <f t="shared" si="8"/>
        <v>-14770.8</v>
      </c>
      <c r="I28" s="33">
        <f t="shared" si="8"/>
        <v>-26808.18</v>
      </c>
      <c r="J28" s="33">
        <f t="shared" si="8"/>
        <v>-18581.2</v>
      </c>
      <c r="K28" s="33">
        <f t="shared" si="8"/>
        <v>-40070.8</v>
      </c>
      <c r="L28" s="33">
        <f t="shared" si="7"/>
        <v>-341716.18</v>
      </c>
      <c r="M28"/>
    </row>
    <row r="29" spans="1:13" s="36" customFormat="1" ht="18.75" customHeight="1">
      <c r="A29" s="34" t="s">
        <v>57</v>
      </c>
      <c r="B29" s="33">
        <f>-ROUND((B9)*$E$3,2)</f>
        <v>-19087.2</v>
      </c>
      <c r="C29" s="33">
        <f aca="true" t="shared" si="9" ref="C29:K29">-ROUND((C9)*$E$3,2)</f>
        <v>-23148.4</v>
      </c>
      <c r="D29" s="33">
        <f t="shared" si="9"/>
        <v>-64592</v>
      </c>
      <c r="E29" s="33">
        <f t="shared" si="9"/>
        <v>-52668</v>
      </c>
      <c r="F29" s="33">
        <f t="shared" si="9"/>
        <v>-50498.8</v>
      </c>
      <c r="G29" s="33">
        <f t="shared" si="9"/>
        <v>-31490.8</v>
      </c>
      <c r="H29" s="33">
        <f t="shared" si="9"/>
        <v>-14770.8</v>
      </c>
      <c r="I29" s="33">
        <f t="shared" si="9"/>
        <v>-19509.6</v>
      </c>
      <c r="J29" s="33">
        <f t="shared" si="9"/>
        <v>-18581.2</v>
      </c>
      <c r="K29" s="33">
        <f t="shared" si="9"/>
        <v>-40070.8</v>
      </c>
      <c r="L29" s="33">
        <f t="shared" si="7"/>
        <v>-334417.6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-67.58</v>
      </c>
      <c r="J31" s="17">
        <v>0</v>
      </c>
      <c r="K31" s="17">
        <v>0</v>
      </c>
      <c r="L31" s="33">
        <f t="shared" si="7"/>
        <v>-67.58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-7231</v>
      </c>
      <c r="J32" s="17">
        <v>0</v>
      </c>
      <c r="K32" s="17">
        <v>0</v>
      </c>
      <c r="L32" s="33">
        <f t="shared" si="7"/>
        <v>-7231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-397137.14</v>
      </c>
      <c r="C46" s="33">
        <v>4059.64</v>
      </c>
      <c r="D46" s="33">
        <v>16840.33</v>
      </c>
      <c r="E46" s="33">
        <v>6397.02</v>
      </c>
      <c r="F46" s="33">
        <v>16568.67</v>
      </c>
      <c r="G46" s="33">
        <v>3794.91</v>
      </c>
      <c r="H46" s="33">
        <v>1922.08</v>
      </c>
      <c r="I46" s="33">
        <v>3323.02</v>
      </c>
      <c r="J46" s="33">
        <v>2175.33</v>
      </c>
      <c r="K46" s="33">
        <v>13938.36</v>
      </c>
      <c r="L46" s="33">
        <f>SUM(B46:K46)</f>
        <v>-328117.77999999997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36211.22000000003</v>
      </c>
      <c r="C48" s="41">
        <f aca="true" t="shared" si="12" ref="C48:K48">IF(C17+C27+C40+C49&lt;0,0,C17+C27+C49)</f>
        <v>357167.88999999996</v>
      </c>
      <c r="D48" s="41">
        <f t="shared" si="12"/>
        <v>1204126.52</v>
      </c>
      <c r="E48" s="41">
        <f t="shared" si="12"/>
        <v>958722.4699999999</v>
      </c>
      <c r="F48" s="41">
        <f t="shared" si="12"/>
        <v>1051423.1599999997</v>
      </c>
      <c r="G48" s="41">
        <f t="shared" si="12"/>
        <v>571606.9500000001</v>
      </c>
      <c r="H48" s="41">
        <f t="shared" si="12"/>
        <v>323536.10000000003</v>
      </c>
      <c r="I48" s="41">
        <f t="shared" si="12"/>
        <v>432763.76999999996</v>
      </c>
      <c r="J48" s="41">
        <f t="shared" si="12"/>
        <v>493150.78</v>
      </c>
      <c r="K48" s="41">
        <f t="shared" si="12"/>
        <v>610086.69</v>
      </c>
      <c r="L48" s="42">
        <f>SUM(B48:K48)</f>
        <v>6038795.549999999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36211.22</v>
      </c>
      <c r="C54" s="41">
        <f aca="true" t="shared" si="14" ref="C54:J54">SUM(C55:C66)</f>
        <v>357167.89</v>
      </c>
      <c r="D54" s="41">
        <f t="shared" si="14"/>
        <v>1204126.53</v>
      </c>
      <c r="E54" s="41">
        <f t="shared" si="14"/>
        <v>958722.46</v>
      </c>
      <c r="F54" s="41">
        <f t="shared" si="14"/>
        <v>1051423.17</v>
      </c>
      <c r="G54" s="41">
        <f t="shared" si="14"/>
        <v>571606.94</v>
      </c>
      <c r="H54" s="41">
        <f t="shared" si="14"/>
        <v>323536.09</v>
      </c>
      <c r="I54" s="41">
        <f>SUM(I55:I69)</f>
        <v>432763.77</v>
      </c>
      <c r="J54" s="41">
        <f t="shared" si="14"/>
        <v>493150.78</v>
      </c>
      <c r="K54" s="41">
        <f>SUM(K55:K68)</f>
        <v>610086.69</v>
      </c>
      <c r="L54" s="46">
        <f>SUM(B54:K54)</f>
        <v>6038795.540000001</v>
      </c>
      <c r="M54" s="40"/>
    </row>
    <row r="55" spans="1:13" ht="18.75" customHeight="1">
      <c r="A55" s="47" t="s">
        <v>50</v>
      </c>
      <c r="B55" s="48">
        <v>36211.22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36211.22</v>
      </c>
      <c r="M55" s="40"/>
    </row>
    <row r="56" spans="1:12" ht="18.75" customHeight="1">
      <c r="A56" s="47" t="s">
        <v>60</v>
      </c>
      <c r="B56" s="17">
        <v>0</v>
      </c>
      <c r="C56" s="48">
        <v>312104.67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312104.67</v>
      </c>
    </row>
    <row r="57" spans="1:12" ht="18.75" customHeight="1">
      <c r="A57" s="47" t="s">
        <v>61</v>
      </c>
      <c r="B57" s="17">
        <v>0</v>
      </c>
      <c r="C57" s="48">
        <v>45063.22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45063.22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1204126.53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1204126.53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958722.46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958722.46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1051423.17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1051423.17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571606.94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571606.94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323536.09</v>
      </c>
      <c r="I62" s="17">
        <v>0</v>
      </c>
      <c r="J62" s="17">
        <v>0</v>
      </c>
      <c r="K62" s="17">
        <v>0</v>
      </c>
      <c r="L62" s="46">
        <f t="shared" si="15"/>
        <v>323536.09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493150.78</v>
      </c>
      <c r="K64" s="17">
        <v>0</v>
      </c>
      <c r="L64" s="46">
        <f t="shared" si="15"/>
        <v>493150.78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337064.75</v>
      </c>
      <c r="L65" s="46">
        <f t="shared" si="15"/>
        <v>337064.75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273021.94</v>
      </c>
      <c r="L66" s="46">
        <f t="shared" si="15"/>
        <v>273021.94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432763.77</v>
      </c>
      <c r="J69" s="52">
        <v>0</v>
      </c>
      <c r="K69" s="52">
        <v>0</v>
      </c>
      <c r="L69" s="51">
        <f>SUM(B69:K69)</f>
        <v>432763.77</v>
      </c>
    </row>
    <row r="70" spans="1:12" ht="18" customHeight="1">
      <c r="A70" s="61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 t="s">
        <v>79</v>
      </c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2021-05-20T18:38:12Z</dcterms:modified>
  <cp:category/>
  <cp:version/>
  <cp:contentType/>
  <cp:contentStatus/>
</cp:coreProperties>
</file>