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<sst xmlns="http://schemas.openxmlformats.org/spreadsheetml/2006/main" count="79" uniqueCount="78">
  <si>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</si>
  <si>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</si>
  <si>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</si>
  <si>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</si>
  <si>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</si>
  <si>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</si>
  <si>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</si>
  <si>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</si>
  <si>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</si>
  <si>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</si>
  <si>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</si>
  <si>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</si>
  <si>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</si>
  <si>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</si>
  <si>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</si>
  <si>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</si>
  <si>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</si>
  <si>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</si>
  <si>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</si>
  <si>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</si>
  <si>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</si>
  <si>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</si>
  <si>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</si>
  <si>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</si>
  <si>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</si>
  <si>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</si>
  <si>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</si>
  <si>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</si>
  <si>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</si>
  <si>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</si>
  <si>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</si>
  <si>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</si>
  <si>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</si>
  <si>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</si>
  <si>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</si>
  <si>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</si>
  <si>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</si>
  <si>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</si>
  <si>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</si>
  <si>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</si>
  <si>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</si>
  <si>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</si>
  <si>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</si>
  <si>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</si>
  <si>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</si>
  <si>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</si>
  <si>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</si>
  <si>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</si>
  <si>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</si>
  <si>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</si>
  <si>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</si>
  <si>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</si>
  <si>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</si>
  <si>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</si>
  <si>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</si>
  <si>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</si>
  <si>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</si>
  <si>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</si>
  <si>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</si>
  <si>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</si>
  <si>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</si>
  <si>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</si>
  <si>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</si>
  <si>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</si>
  <si>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</si>
  <si>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</si>
  <si>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</si>
  <si>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</si>
  <si>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</si>
  <si>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</si>
  <si>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</si>
  <si>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</si>
  <si>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</si>
  <si>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</si>
  <si>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</si>
  <si>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</si>
  <si>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15/05/21 - VENCIMENTO 21/05/21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</si>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</sst>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35702</v>
      </c>
      <c r="C7" s="10">
        <f>C8+C11</f>
        <v>43930</v>
      </c>
      <c r="D7" s="10">
        <f aca="true" t="shared" si="0" ref="D7:K7">D8+D11</f>
        <v>128488</v>
      </c>
      <c r="E7" s="10">
        <f t="shared" si="0"/>
        <v>121985</v>
      </c>
      <c r="F7" s="10">
        <f t="shared" si="0"/>
        <v>118449</v>
      </c>
      <c r="G7" s="10">
        <f t="shared" si="0"/>
        <v>53072</v>
      </c>
      <c r="H7" s="10">
        <f t="shared" si="0"/>
        <v>24464</v>
      </c>
      <c r="I7" s="10">
        <f t="shared" si="0"/>
        <v>52369</v>
      </c>
      <c r="J7" s="10">
        <f t="shared" si="0"/>
        <v>32295</v>
      </c>
      <c r="K7" s="10">
        <f t="shared" si="0"/>
        <v>92723</v>
      </c>
      <c r="L7" s="10">
        <f>SUM(B7:K7)</f>
        <v>703477</v>
      </c>
      <c r="M7" s="11"/>
    </row>
    <row r="8" spans="1:13" ht="17.25" customHeight="1">
      <c r="A8" s="12" t="s">
        <v>18</v>
      </c>
      <c r="B8" s="13">
        <f>B9+B10</f>
        <v>3289</v>
      </c>
      <c r="C8" s="13">
        <f aca="true" t="shared" si="1" ref="C8:K8">C9+C10</f>
        <v>3560</v>
      </c>
      <c r="D8" s="13">
        <f t="shared" si="1"/>
        <v>10847</v>
      </c>
      <c r="E8" s="13">
        <f t="shared" si="1"/>
        <v>9795</v>
      </c>
      <c r="F8" s="13">
        <f t="shared" si="1"/>
        <v>8882</v>
      </c>
      <c r="G8" s="13">
        <f t="shared" si="1"/>
        <v>4531</v>
      </c>
      <c r="H8" s="13">
        <f t="shared" si="1"/>
        <v>1823</v>
      </c>
      <c r="I8" s="13">
        <f t="shared" si="1"/>
        <v>2995</v>
      </c>
      <c r="J8" s="13">
        <f t="shared" si="1"/>
        <v>2116</v>
      </c>
      <c r="K8" s="13">
        <f t="shared" si="1"/>
        <v>6435</v>
      </c>
      <c r="L8" s="13">
        <f>SUM(B8:K8)</f>
        <v>54273</v>
      </c>
      <c r="M8"/>
    </row>
    <row r="9" spans="1:13" ht="17.25" customHeight="1">
      <c r="A9" s="14" t="s">
        <v>19</v>
      </c>
      <c r="B9" s="15">
        <v>3289</v>
      </c>
      <c r="C9" s="15">
        <v>3560</v>
      </c>
      <c r="D9" s="15">
        <v>10847</v>
      </c>
      <c r="E9" s="15">
        <v>9795</v>
      </c>
      <c r="F9" s="15">
        <v>8882</v>
      </c>
      <c r="G9" s="15">
        <v>4531</v>
      </c>
      <c r="H9" s="15">
        <v>1821</v>
      </c>
      <c r="I9" s="15">
        <v>2995</v>
      </c>
      <c r="J9" s="15">
        <v>2116</v>
      </c>
      <c r="K9" s="15">
        <v>6435</v>
      </c>
      <c r="L9" s="13">
        <f>SUM(B9:K9)</f>
        <v>54271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32413</v>
      </c>
      <c r="C11" s="15">
        <v>40370</v>
      </c>
      <c r="D11" s="15">
        <v>117641</v>
      </c>
      <c r="E11" s="15">
        <v>112190</v>
      </c>
      <c r="F11" s="15">
        <v>109567</v>
      </c>
      <c r="G11" s="15">
        <v>48541</v>
      </c>
      <c r="H11" s="15">
        <v>22641</v>
      </c>
      <c r="I11" s="15">
        <v>49374</v>
      </c>
      <c r="J11" s="15">
        <v>30179</v>
      </c>
      <c r="K11" s="15">
        <v>86288</v>
      </c>
      <c r="L11" s="13">
        <f>SUM(B11:K11)</f>
        <v>649204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1.375967163707809</v>
      </c>
      <c r="C15" s="22">
        <v>1.586220754225373</v>
      </c>
      <c r="D15" s="22">
        <v>1.562915157383873</v>
      </c>
      <c r="E15" s="22">
        <v>1.423613957107795</v>
      </c>
      <c r="F15" s="22">
        <v>1.658551662978661</v>
      </c>
      <c r="G15" s="22">
        <v>1.555515902970412</v>
      </c>
      <c r="H15" s="22">
        <v>1.65630083121592</v>
      </c>
      <c r="I15" s="22">
        <v>1.44554628664357</v>
      </c>
      <c r="J15" s="22">
        <v>1.846282333172527</v>
      </c>
      <c r="K15" s="22">
        <v>1.368582619590043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287151.77</v>
      </c>
      <c r="C17" s="25">
        <f aca="true" t="shared" si="2" ref="C17:K17">C18+C19+C20+C21+C22+C23+C24</f>
        <v>217716.46000000002</v>
      </c>
      <c r="D17" s="25">
        <f t="shared" si="2"/>
        <v>755790.1999999998</v>
      </c>
      <c r="E17" s="25">
        <f t="shared" si="2"/>
        <v>653955.1599999999</v>
      </c>
      <c r="F17" s="25">
        <f t="shared" si="2"/>
        <v>660849.33</v>
      </c>
      <c r="G17" s="25">
        <f t="shared" si="2"/>
        <v>306278.15</v>
      </c>
      <c r="H17" s="25">
        <f t="shared" si="2"/>
        <v>167647.7</v>
      </c>
      <c r="I17" s="25">
        <f t="shared" si="2"/>
        <v>252260.01</v>
      </c>
      <c r="J17" s="25">
        <f t="shared" si="2"/>
        <v>219056.81</v>
      </c>
      <c r="K17" s="25">
        <f t="shared" si="2"/>
        <v>377176.49</v>
      </c>
      <c r="L17" s="25">
        <f>L18+L19+L20+L21+L22+L23+L24</f>
        <v>3897882.08</v>
      </c>
      <c r="M17"/>
    </row>
    <row r="18" spans="1:13" ht="17.25" customHeight="1">
      <c r="A18" s="26" t="s">
        <v>24</v>
      </c>
      <c r="B18" s="33">
        <f aca="true" t="shared" si="3" ref="B18:K18">ROUND(B13*B7,2)</f>
        <v>207360.79</v>
      </c>
      <c r="C18" s="33">
        <f t="shared" si="3"/>
        <v>134482.91</v>
      </c>
      <c r="D18" s="33">
        <f t="shared" si="3"/>
        <v>468441.55</v>
      </c>
      <c r="E18" s="33">
        <f t="shared" si="3"/>
        <v>449758.7</v>
      </c>
      <c r="F18" s="33">
        <f t="shared" si="3"/>
        <v>386593.85</v>
      </c>
      <c r="G18" s="33">
        <f t="shared" si="3"/>
        <v>190342.73</v>
      </c>
      <c r="H18" s="33">
        <f t="shared" si="3"/>
        <v>96671.94</v>
      </c>
      <c r="I18" s="33">
        <f t="shared" si="3"/>
        <v>171880.29</v>
      </c>
      <c r="J18" s="33">
        <f t="shared" si="3"/>
        <v>114127.3</v>
      </c>
      <c r="K18" s="33">
        <f t="shared" si="3"/>
        <v>267533.67</v>
      </c>
      <c r="L18" s="33">
        <f aca="true" t="shared" si="4" ref="L18:L24">SUM(B18:K18)</f>
        <v>2487193.7299999995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77960.85</v>
      </c>
      <c r="C19" s="33">
        <f t="shared" si="5"/>
        <v>78836.67</v>
      </c>
      <c r="D19" s="33">
        <f t="shared" si="5"/>
        <v>263692.85</v>
      </c>
      <c r="E19" s="33">
        <f t="shared" si="5"/>
        <v>190524.06</v>
      </c>
      <c r="F19" s="33">
        <f t="shared" si="5"/>
        <v>254592.02</v>
      </c>
      <c r="G19" s="33">
        <f t="shared" si="5"/>
        <v>105738.41</v>
      </c>
      <c r="H19" s="33">
        <f t="shared" si="5"/>
        <v>63445.87</v>
      </c>
      <c r="I19" s="33">
        <f t="shared" si="5"/>
        <v>76580.62</v>
      </c>
      <c r="J19" s="33">
        <f t="shared" si="5"/>
        <v>96583.92</v>
      </c>
      <c r="K19" s="33">
        <f t="shared" si="5"/>
        <v>98608.26</v>
      </c>
      <c r="L19" s="33">
        <f t="shared" si="4"/>
        <v>1306563.53</v>
      </c>
      <c r="M19"/>
    </row>
    <row r="20" spans="1:13" ht="17.25" customHeight="1">
      <c r="A20" s="27" t="s">
        <v>26</v>
      </c>
      <c r="B20" s="33">
        <v>488.9</v>
      </c>
      <c r="C20" s="33">
        <v>3055.65</v>
      </c>
      <c r="D20" s="33">
        <v>20973.34</v>
      </c>
      <c r="E20" s="33">
        <v>15318.97</v>
      </c>
      <c r="F20" s="33">
        <v>18322.23</v>
      </c>
      <c r="G20" s="33">
        <v>10197.01</v>
      </c>
      <c r="H20" s="33">
        <v>6188.66</v>
      </c>
      <c r="I20" s="33">
        <v>2566.74</v>
      </c>
      <c r="J20" s="33">
        <v>5663.13</v>
      </c>
      <c r="K20" s="33">
        <v>8352.1</v>
      </c>
      <c r="L20" s="33">
        <f t="shared" si="4"/>
        <v>91126.73000000001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-108.87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-34467</v>
      </c>
      <c r="C27" s="33">
        <f t="shared" si="6"/>
        <v>-15664</v>
      </c>
      <c r="D27" s="33">
        <f t="shared" si="6"/>
        <v>-47726.8</v>
      </c>
      <c r="E27" s="33">
        <f t="shared" si="6"/>
        <v>-47658.55</v>
      </c>
      <c r="F27" s="33">
        <f t="shared" si="6"/>
        <v>-39080.8</v>
      </c>
      <c r="G27" s="33">
        <f t="shared" si="6"/>
        <v>-19936.4</v>
      </c>
      <c r="H27" s="33">
        <f t="shared" si="6"/>
        <v>-15850.36</v>
      </c>
      <c r="I27" s="33">
        <f t="shared" si="6"/>
        <v>-13178</v>
      </c>
      <c r="J27" s="33">
        <f t="shared" si="6"/>
        <v>-9310.4</v>
      </c>
      <c r="K27" s="33">
        <f t="shared" si="6"/>
        <v>-28314</v>
      </c>
      <c r="L27" s="33">
        <f aca="true" t="shared" si="7" ref="L27:L33">SUM(B27:K27)</f>
        <v>-271186.31000000006</v>
      </c>
      <c r="M27"/>
    </row>
    <row r="28" spans="1:13" ht="18.75" customHeight="1">
      <c r="A28" s="27" t="s">
        <v>30</v>
      </c>
      <c r="B28" s="33">
        <f>B29+B30+B31+B32</f>
        <v>-14471.6</v>
      </c>
      <c r="C28" s="33">
        <f aca="true" t="shared" si="8" ref="C28:K28">C29+C30+C31+C32</f>
        <v>-15664</v>
      </c>
      <c r="D28" s="33">
        <f t="shared" si="8"/>
        <v>-47726.8</v>
      </c>
      <c r="E28" s="33">
        <f t="shared" si="8"/>
        <v>-43098</v>
      </c>
      <c r="F28" s="33">
        <f t="shared" si="8"/>
        <v>-39080.8</v>
      </c>
      <c r="G28" s="33">
        <f t="shared" si="8"/>
        <v>-19936.4</v>
      </c>
      <c r="H28" s="33">
        <f t="shared" si="8"/>
        <v>-8012.4</v>
      </c>
      <c r="I28" s="33">
        <f t="shared" si="8"/>
        <v>-13178</v>
      </c>
      <c r="J28" s="33">
        <f t="shared" si="8"/>
        <v>-9310.4</v>
      </c>
      <c r="K28" s="33">
        <f t="shared" si="8"/>
        <v>-28314</v>
      </c>
      <c r="L28" s="33">
        <f t="shared" si="7"/>
        <v>-238792.4</v>
      </c>
      <c r="M28"/>
    </row>
    <row r="29" spans="1:13" s="36" customFormat="1" ht="18.75" customHeight="1">
      <c r="A29" s="34" t="s">
        <v>58</v>
      </c>
      <c r="B29" s="33">
        <f>-ROUND((B9)*$E$3,2)</f>
        <v>-14471.6</v>
      </c>
      <c r="C29" s="33">
        <f aca="true" t="shared" si="9" ref="C29:K29">-ROUND((C9)*$E$3,2)</f>
        <v>-15664</v>
      </c>
      <c r="D29" s="33">
        <f t="shared" si="9"/>
        <v>-47726.8</v>
      </c>
      <c r="E29" s="33">
        <f t="shared" si="9"/>
        <v>-43098</v>
      </c>
      <c r="F29" s="33">
        <f t="shared" si="9"/>
        <v>-39080.8</v>
      </c>
      <c r="G29" s="33">
        <f t="shared" si="9"/>
        <v>-19936.4</v>
      </c>
      <c r="H29" s="33">
        <f t="shared" si="9"/>
        <v>-8012.4</v>
      </c>
      <c r="I29" s="33">
        <f t="shared" si="9"/>
        <v>-13178</v>
      </c>
      <c r="J29" s="33">
        <f t="shared" si="9"/>
        <v>-9310.4</v>
      </c>
      <c r="K29" s="33">
        <f t="shared" si="9"/>
        <v>-28314</v>
      </c>
      <c r="L29" s="33">
        <f t="shared" si="7"/>
        <v>-238792.4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252684.77000000002</v>
      </c>
      <c r="C48" s="41">
        <f aca="true" t="shared" si="12" ref="C48:K48">IF(C17+C27+C40+C49&lt;0,0,C17+C27+C49)</f>
        <v>202052.46000000002</v>
      </c>
      <c r="D48" s="41">
        <f t="shared" si="12"/>
        <v>708063.3999999998</v>
      </c>
      <c r="E48" s="41">
        <f t="shared" si="12"/>
        <v>606296.6099999999</v>
      </c>
      <c r="F48" s="41">
        <f t="shared" si="12"/>
        <v>621768.5299999999</v>
      </c>
      <c r="G48" s="41">
        <f t="shared" si="12"/>
        <v>286341.75</v>
      </c>
      <c r="H48" s="41">
        <f t="shared" si="12"/>
        <v>151797.34000000003</v>
      </c>
      <c r="I48" s="41">
        <f t="shared" si="12"/>
        <v>239082.01</v>
      </c>
      <c r="J48" s="41">
        <f t="shared" si="12"/>
        <v>209746.41</v>
      </c>
      <c r="K48" s="41">
        <f t="shared" si="12"/>
        <v>348862.49</v>
      </c>
      <c r="L48" s="42">
        <f>SUM(B48:K48)</f>
        <v>3626695.7699999996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252684.76</v>
      </c>
      <c r="C54" s="41">
        <f aca="true" t="shared" si="14" ref="C54:J54">SUM(C55:C66)</f>
        <v>202052.47</v>
      </c>
      <c r="D54" s="41">
        <f t="shared" si="14"/>
        <v>708063.4</v>
      </c>
      <c r="E54" s="41">
        <f t="shared" si="14"/>
        <v>606296.6</v>
      </c>
      <c r="F54" s="41">
        <f t="shared" si="14"/>
        <v>621768.53</v>
      </c>
      <c r="G54" s="41">
        <f t="shared" si="14"/>
        <v>286341.75</v>
      </c>
      <c r="H54" s="41">
        <f t="shared" si="14"/>
        <v>151797.35</v>
      </c>
      <c r="I54" s="41">
        <f>SUM(I55:I69)</f>
        <v>239082.01</v>
      </c>
      <c r="J54" s="41">
        <f t="shared" si="14"/>
        <v>209746.41</v>
      </c>
      <c r="K54" s="41">
        <f>SUM(K55:K68)</f>
        <v>348862.49</v>
      </c>
      <c r="L54" s="46">
        <f>SUM(B54:K54)</f>
        <v>3626695.7700000005</v>
      </c>
      <c r="M54" s="40"/>
    </row>
    <row r="55" spans="1:13" ht="18.75" customHeight="1">
      <c r="A55" s="47" t="s">
        <v>51</v>
      </c>
      <c r="B55" s="48">
        <v>252684.76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252684.76</v>
      </c>
      <c r="M55" s="40"/>
    </row>
    <row r="56" spans="1:12" ht="18.75" customHeight="1">
      <c r="A56" s="47" t="s">
        <v>61</v>
      </c>
      <c r="B56" s="17">
        <v>0</v>
      </c>
      <c r="C56" s="48">
        <v>176573.65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176573.65</v>
      </c>
    </row>
    <row r="57" spans="1:12" ht="18.75" customHeight="1">
      <c r="A57" s="47" t="s">
        <v>62</v>
      </c>
      <c r="B57" s="17">
        <v>0</v>
      </c>
      <c r="C57" s="48">
        <v>25478.82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25478.82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708063.4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708063.4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606296.6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606296.6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621768.53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621768.53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286341.75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286341.75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151797.35</v>
      </c>
      <c r="I62" s="17">
        <v>0</v>
      </c>
      <c r="J62" s="17">
        <v>0</v>
      </c>
      <c r="K62" s="17">
        <v>0</v>
      </c>
      <c r="L62" s="46">
        <f t="shared" si="15"/>
        <v>151797.35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209746.41</v>
      </c>
      <c r="K64" s="17">
        <v>0</v>
      </c>
      <c r="L64" s="46">
        <f t="shared" si="15"/>
        <v>209746.41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179733.95</v>
      </c>
      <c r="L65" s="46">
        <f t="shared" si="15"/>
        <v>179733.95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169128.54</v>
      </c>
      <c r="L66" s="46">
        <f t="shared" si="15"/>
        <v>169128.54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239082.01</v>
      </c>
      <c r="J69" s="53">
        <v>0</v>
      </c>
      <c r="K69" s="53">
        <v>0</v>
      </c>
      <c r="L69" s="51">
        <f>SUM(B69:K69)</f>
        <v>239082.01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2021-05-20T18:39:38Z</dcterms:modified>
  <cp:category/>
  <cp:version/>
  <cp:contentType/>
  <cp:contentStatus/>
</cp:coreProperties>
</file>