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<sst xmlns="http://schemas.openxmlformats.org/spreadsheetml/2006/main" count="79" uniqueCount="78">
  <si>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</si>
  <si>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</si>
  <si>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</si>
  <si>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</si>
  <si>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</si>
  <si>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</si>
  <si>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</si>
  <si>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</si>
  <si>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</si>
  <si>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</si>
  <si>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</si>
  <si>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</si>
  <si>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</si>
  <si>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</si>
  <si>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</si>
  <si>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</si>
  <si>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</si>
  <si>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</si>
  <si>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</si>
  <si>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</si>
  <si>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</si>
  <si>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</si>
  <si>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</si>
  <si>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</si>
  <si>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</si>
  <si>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</si>
  <si>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</si>
  <si>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</si>
  <si>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</si>
  <si>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</si>
  <si>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</si>
  <si>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</si>
  <si>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</si>
  <si>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</si>
  <si>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</si>
  <si>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</si>
  <si>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</si>
  <si>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</si>
  <si>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</si>
  <si>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</si>
  <si>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</si>
  <si>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</si>
  <si>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</si>
  <si>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</si>
  <si>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</si>
  <si>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</si>
  <si>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</si>
  <si>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</si>
  <si>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</si>
  <si>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</si>
  <si>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</si>
  <si>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</si>
  <si>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</si>
  <si>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</si>
  <si>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</si>
  <si>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</si>
  <si>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</si>
  <si>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</si>
  <si>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</si>
  <si>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</si>
  <si>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</si>
  <si>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</si>
  <si>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</si>
  <si>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</si>
  <si>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</si>
  <si>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</si>
  <si>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</si>
  <si>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</si>
  <si>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</si>
  <si>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</si>
  <si>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</si>
  <si>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</si>
  <si>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</si>
  <si>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</si>
  <si>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</si>
  <si>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</si>
  <si>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16/05/21 - VENCIMENTO 21/05/21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</si>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</sst>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15068</v>
      </c>
      <c r="C7" s="10">
        <f>C8+C11</f>
        <v>20835</v>
      </c>
      <c r="D7" s="10">
        <f aca="true" t="shared" si="0" ref="D7:K7">D8+D11</f>
        <v>60590</v>
      </c>
      <c r="E7" s="10">
        <f t="shared" si="0"/>
        <v>61096</v>
      </c>
      <c r="F7" s="10">
        <f t="shared" si="0"/>
        <v>62578</v>
      </c>
      <c r="G7" s="10">
        <f t="shared" si="0"/>
        <v>25798</v>
      </c>
      <c r="H7" s="10">
        <f t="shared" si="0"/>
        <v>13698</v>
      </c>
      <c r="I7" s="10">
        <f t="shared" si="0"/>
        <v>28829</v>
      </c>
      <c r="J7" s="10">
        <f t="shared" si="0"/>
        <v>15841</v>
      </c>
      <c r="K7" s="10">
        <f t="shared" si="0"/>
        <v>48377</v>
      </c>
      <c r="L7" s="10">
        <f>SUM(B7:K7)</f>
        <v>352710</v>
      </c>
      <c r="M7" s="11"/>
    </row>
    <row r="8" spans="1:13" ht="17.25" customHeight="1">
      <c r="A8" s="12" t="s">
        <v>18</v>
      </c>
      <c r="B8" s="13">
        <f>B9+B10</f>
        <v>1572</v>
      </c>
      <c r="C8" s="13">
        <f aca="true" t="shared" si="1" ref="C8:K8">C9+C10</f>
        <v>1898</v>
      </c>
      <c r="D8" s="13">
        <f t="shared" si="1"/>
        <v>5562</v>
      </c>
      <c r="E8" s="13">
        <f t="shared" si="1"/>
        <v>5426</v>
      </c>
      <c r="F8" s="13">
        <f t="shared" si="1"/>
        <v>5847</v>
      </c>
      <c r="G8" s="13">
        <f t="shared" si="1"/>
        <v>2277</v>
      </c>
      <c r="H8" s="13">
        <f t="shared" si="1"/>
        <v>1178</v>
      </c>
      <c r="I8" s="13">
        <f t="shared" si="1"/>
        <v>1851</v>
      </c>
      <c r="J8" s="13">
        <f t="shared" si="1"/>
        <v>953</v>
      </c>
      <c r="K8" s="13">
        <f t="shared" si="1"/>
        <v>3298</v>
      </c>
      <c r="L8" s="13">
        <f>SUM(B8:K8)</f>
        <v>29862</v>
      </c>
      <c r="M8"/>
    </row>
    <row r="9" spans="1:13" ht="17.25" customHeight="1">
      <c r="A9" s="14" t="s">
        <v>19</v>
      </c>
      <c r="B9" s="15">
        <v>1571</v>
      </c>
      <c r="C9" s="15">
        <v>1898</v>
      </c>
      <c r="D9" s="15">
        <v>5562</v>
      </c>
      <c r="E9" s="15">
        <v>5426</v>
      </c>
      <c r="F9" s="15">
        <v>5847</v>
      </c>
      <c r="G9" s="15">
        <v>2277</v>
      </c>
      <c r="H9" s="15">
        <v>1177</v>
      </c>
      <c r="I9" s="15">
        <v>1851</v>
      </c>
      <c r="J9" s="15">
        <v>953</v>
      </c>
      <c r="K9" s="15">
        <v>3298</v>
      </c>
      <c r="L9" s="13">
        <f>SUM(B9:K9)</f>
        <v>29860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13496</v>
      </c>
      <c r="C11" s="15">
        <v>18937</v>
      </c>
      <c r="D11" s="15">
        <v>55028</v>
      </c>
      <c r="E11" s="15">
        <v>55670</v>
      </c>
      <c r="F11" s="15">
        <v>56731</v>
      </c>
      <c r="G11" s="15">
        <v>23521</v>
      </c>
      <c r="H11" s="15">
        <v>12520</v>
      </c>
      <c r="I11" s="15">
        <v>26978</v>
      </c>
      <c r="J11" s="15">
        <v>14888</v>
      </c>
      <c r="K11" s="15">
        <v>45079</v>
      </c>
      <c r="L11" s="13">
        <f>SUM(B11:K11)</f>
        <v>322848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1.35737301053837</v>
      </c>
      <c r="C15" s="22">
        <v>1.576890053746653</v>
      </c>
      <c r="D15" s="22">
        <v>1.568267609249965</v>
      </c>
      <c r="E15" s="22">
        <v>1.417244269649341</v>
      </c>
      <c r="F15" s="22">
        <v>1.625773988410832</v>
      </c>
      <c r="G15" s="22">
        <v>1.555515902970412</v>
      </c>
      <c r="H15" s="22">
        <v>1.65630083121592</v>
      </c>
      <c r="I15" s="22">
        <v>1.337468029394508</v>
      </c>
      <c r="J15" s="22">
        <v>1.854240458844741</v>
      </c>
      <c r="K15" s="22">
        <v>1.364035826891976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120989.28</v>
      </c>
      <c r="C17" s="25">
        <f aca="true" t="shared" si="2" ref="C17:K17">C18+C19+C20+C21+C22+C23+C24</f>
        <v>104689.19</v>
      </c>
      <c r="D17" s="25">
        <f t="shared" si="2"/>
        <v>363274</v>
      </c>
      <c r="E17" s="25">
        <f t="shared" si="2"/>
        <v>328440.58</v>
      </c>
      <c r="F17" s="25">
        <f t="shared" si="2"/>
        <v>346662.8499999999</v>
      </c>
      <c r="G17" s="25">
        <f t="shared" si="2"/>
        <v>152864.35</v>
      </c>
      <c r="H17" s="25">
        <f t="shared" si="2"/>
        <v>96006.43</v>
      </c>
      <c r="I17" s="25">
        <f t="shared" si="2"/>
        <v>130986.36</v>
      </c>
      <c r="J17" s="25">
        <f t="shared" si="2"/>
        <v>110924.66</v>
      </c>
      <c r="K17" s="25">
        <f t="shared" si="2"/>
        <v>200614.8</v>
      </c>
      <c r="L17" s="25">
        <f>L18+L19+L20+L21+L22+L23+L24</f>
        <v>1955452.5</v>
      </c>
      <c r="M17"/>
    </row>
    <row r="18" spans="1:13" ht="17.25" customHeight="1">
      <c r="A18" s="26" t="s">
        <v>24</v>
      </c>
      <c r="B18" s="33">
        <f aca="true" t="shared" si="3" ref="B18:K18">ROUND(B13*B7,2)</f>
        <v>87516.45</v>
      </c>
      <c r="C18" s="33">
        <f t="shared" si="3"/>
        <v>63782.19</v>
      </c>
      <c r="D18" s="33">
        <f t="shared" si="3"/>
        <v>220899.02</v>
      </c>
      <c r="E18" s="33">
        <f t="shared" si="3"/>
        <v>225260.95</v>
      </c>
      <c r="F18" s="33">
        <f t="shared" si="3"/>
        <v>204242.08</v>
      </c>
      <c r="G18" s="33">
        <f t="shared" si="3"/>
        <v>92524.53</v>
      </c>
      <c r="H18" s="33">
        <f t="shared" si="3"/>
        <v>54129.02</v>
      </c>
      <c r="I18" s="33">
        <f t="shared" si="3"/>
        <v>94619.66</v>
      </c>
      <c r="J18" s="33">
        <f t="shared" si="3"/>
        <v>55980.51</v>
      </c>
      <c r="K18" s="33">
        <f t="shared" si="3"/>
        <v>139582.16</v>
      </c>
      <c r="L18" s="33">
        <f aca="true" t="shared" si="4" ref="L18:L24">SUM(B18:K18)</f>
        <v>1238536.57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31276.02</v>
      </c>
      <c r="C19" s="33">
        <f t="shared" si="5"/>
        <v>36795.31</v>
      </c>
      <c r="D19" s="33">
        <f t="shared" si="5"/>
        <v>125529.76</v>
      </c>
      <c r="E19" s="33">
        <f t="shared" si="5"/>
        <v>93988.84</v>
      </c>
      <c r="F19" s="33">
        <f t="shared" si="5"/>
        <v>127809.38</v>
      </c>
      <c r="G19" s="33">
        <f t="shared" si="5"/>
        <v>51398.85</v>
      </c>
      <c r="H19" s="33">
        <f t="shared" si="5"/>
        <v>35524.92</v>
      </c>
      <c r="I19" s="33">
        <f t="shared" si="5"/>
        <v>31931.11</v>
      </c>
      <c r="J19" s="33">
        <f t="shared" si="5"/>
        <v>47820.82</v>
      </c>
      <c r="K19" s="33">
        <f t="shared" si="5"/>
        <v>50812.91</v>
      </c>
      <c r="L19" s="33">
        <f t="shared" si="4"/>
        <v>632887.9199999999</v>
      </c>
      <c r="M19"/>
    </row>
    <row r="20" spans="1:13" ht="17.25" customHeight="1">
      <c r="A20" s="27" t="s">
        <v>26</v>
      </c>
      <c r="B20" s="33">
        <v>855.58</v>
      </c>
      <c r="C20" s="33">
        <v>2770.46</v>
      </c>
      <c r="D20" s="33">
        <v>14162.76</v>
      </c>
      <c r="E20" s="33">
        <v>10837.36</v>
      </c>
      <c r="F20" s="33">
        <v>13270.16</v>
      </c>
      <c r="G20" s="33">
        <v>8940.97</v>
      </c>
      <c r="H20" s="33">
        <v>5011.26</v>
      </c>
      <c r="I20" s="33">
        <v>4074.19</v>
      </c>
      <c r="J20" s="33">
        <v>4440.87</v>
      </c>
      <c r="K20" s="33">
        <v>7537.27</v>
      </c>
      <c r="L20" s="33">
        <f t="shared" si="4"/>
        <v>71900.88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-979.83</v>
      </c>
      <c r="J23" s="33">
        <v>0</v>
      </c>
      <c r="K23" s="33">
        <v>0</v>
      </c>
      <c r="L23" s="33">
        <f t="shared" si="4"/>
        <v>-979.83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-26907.800000000003</v>
      </c>
      <c r="C27" s="33">
        <f t="shared" si="6"/>
        <v>-8351.2</v>
      </c>
      <c r="D27" s="33">
        <f t="shared" si="6"/>
        <v>-24472.8</v>
      </c>
      <c r="E27" s="33">
        <f t="shared" si="6"/>
        <v>-28434.95</v>
      </c>
      <c r="F27" s="33">
        <f t="shared" si="6"/>
        <v>-25726.8</v>
      </c>
      <c r="G27" s="33">
        <f t="shared" si="6"/>
        <v>-10018.8</v>
      </c>
      <c r="H27" s="33">
        <f t="shared" si="6"/>
        <v>-13016.76</v>
      </c>
      <c r="I27" s="33">
        <f t="shared" si="6"/>
        <v>-8144.4</v>
      </c>
      <c r="J27" s="33">
        <f t="shared" si="6"/>
        <v>-4193.2</v>
      </c>
      <c r="K27" s="33">
        <f t="shared" si="6"/>
        <v>-14511.2</v>
      </c>
      <c r="L27" s="33">
        <f aca="true" t="shared" si="7" ref="L27:L33">SUM(B27:K27)</f>
        <v>-163777.91000000003</v>
      </c>
      <c r="M27"/>
    </row>
    <row r="28" spans="1:13" ht="18.75" customHeight="1">
      <c r="A28" s="27" t="s">
        <v>30</v>
      </c>
      <c r="B28" s="33">
        <f>B29+B30+B31+B32</f>
        <v>-6912.4</v>
      </c>
      <c r="C28" s="33">
        <f aca="true" t="shared" si="8" ref="C28:K28">C29+C30+C31+C32</f>
        <v>-8351.2</v>
      </c>
      <c r="D28" s="33">
        <f t="shared" si="8"/>
        <v>-24472.8</v>
      </c>
      <c r="E28" s="33">
        <f t="shared" si="8"/>
        <v>-23874.4</v>
      </c>
      <c r="F28" s="33">
        <f t="shared" si="8"/>
        <v>-25726.8</v>
      </c>
      <c r="G28" s="33">
        <f t="shared" si="8"/>
        <v>-10018.8</v>
      </c>
      <c r="H28" s="33">
        <f t="shared" si="8"/>
        <v>-5178.8</v>
      </c>
      <c r="I28" s="33">
        <f t="shared" si="8"/>
        <v>-8144.4</v>
      </c>
      <c r="J28" s="33">
        <f t="shared" si="8"/>
        <v>-4193.2</v>
      </c>
      <c r="K28" s="33">
        <f t="shared" si="8"/>
        <v>-14511.2</v>
      </c>
      <c r="L28" s="33">
        <f t="shared" si="7"/>
        <v>-131384</v>
      </c>
      <c r="M28"/>
    </row>
    <row r="29" spans="1:13" s="36" customFormat="1" ht="18.75" customHeight="1">
      <c r="A29" s="34" t="s">
        <v>58</v>
      </c>
      <c r="B29" s="33">
        <f>-ROUND((B9)*$E$3,2)</f>
        <v>-6912.4</v>
      </c>
      <c r="C29" s="33">
        <f aca="true" t="shared" si="9" ref="C29:K29">-ROUND((C9)*$E$3,2)</f>
        <v>-8351.2</v>
      </c>
      <c r="D29" s="33">
        <f t="shared" si="9"/>
        <v>-24472.8</v>
      </c>
      <c r="E29" s="33">
        <f t="shared" si="9"/>
        <v>-23874.4</v>
      </c>
      <c r="F29" s="33">
        <f t="shared" si="9"/>
        <v>-25726.8</v>
      </c>
      <c r="G29" s="33">
        <f t="shared" si="9"/>
        <v>-10018.8</v>
      </c>
      <c r="H29" s="33">
        <f t="shared" si="9"/>
        <v>-5178.8</v>
      </c>
      <c r="I29" s="33">
        <f t="shared" si="9"/>
        <v>-8144.4</v>
      </c>
      <c r="J29" s="33">
        <f t="shared" si="9"/>
        <v>-4193.2</v>
      </c>
      <c r="K29" s="33">
        <f t="shared" si="9"/>
        <v>-14511.2</v>
      </c>
      <c r="L29" s="33">
        <f t="shared" si="7"/>
        <v>-131384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94081.48</v>
      </c>
      <c r="C48" s="41">
        <f aca="true" t="shared" si="12" ref="C48:K48">IF(C17+C27+C40+C49&lt;0,0,C17+C27+C49)</f>
        <v>96337.99</v>
      </c>
      <c r="D48" s="41">
        <f t="shared" si="12"/>
        <v>338801.2</v>
      </c>
      <c r="E48" s="41">
        <f t="shared" si="12"/>
        <v>300005.63</v>
      </c>
      <c r="F48" s="41">
        <f t="shared" si="12"/>
        <v>320936.04999999993</v>
      </c>
      <c r="G48" s="41">
        <f t="shared" si="12"/>
        <v>142845.55000000002</v>
      </c>
      <c r="H48" s="41">
        <f t="shared" si="12"/>
        <v>82989.67</v>
      </c>
      <c r="I48" s="41">
        <f t="shared" si="12"/>
        <v>122841.96</v>
      </c>
      <c r="J48" s="41">
        <f t="shared" si="12"/>
        <v>106731.46</v>
      </c>
      <c r="K48" s="41">
        <f t="shared" si="12"/>
        <v>186103.59999999998</v>
      </c>
      <c r="L48" s="42">
        <f>SUM(B48:K48)</f>
        <v>1791674.5899999999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94081.48</v>
      </c>
      <c r="C54" s="41">
        <f aca="true" t="shared" si="14" ref="C54:J54">SUM(C55:C66)</f>
        <v>96337.99</v>
      </c>
      <c r="D54" s="41">
        <f t="shared" si="14"/>
        <v>338801.2</v>
      </c>
      <c r="E54" s="41">
        <f t="shared" si="14"/>
        <v>300005.64</v>
      </c>
      <c r="F54" s="41">
        <f t="shared" si="14"/>
        <v>320936.05</v>
      </c>
      <c r="G54" s="41">
        <f t="shared" si="14"/>
        <v>142845.54</v>
      </c>
      <c r="H54" s="41">
        <f t="shared" si="14"/>
        <v>82989.66</v>
      </c>
      <c r="I54" s="41">
        <f>SUM(I55:I69)</f>
        <v>122841.96</v>
      </c>
      <c r="J54" s="41">
        <f t="shared" si="14"/>
        <v>106731.46</v>
      </c>
      <c r="K54" s="41">
        <f>SUM(K55:K68)</f>
        <v>186103.59</v>
      </c>
      <c r="L54" s="46">
        <f>SUM(B54:K54)</f>
        <v>1791674.57</v>
      </c>
      <c r="M54" s="40"/>
    </row>
    <row r="55" spans="1:13" ht="18.75" customHeight="1">
      <c r="A55" s="47" t="s">
        <v>51</v>
      </c>
      <c r="B55" s="48">
        <v>94081.48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94081.48</v>
      </c>
      <c r="M55" s="40"/>
    </row>
    <row r="56" spans="1:12" ht="18.75" customHeight="1">
      <c r="A56" s="47" t="s">
        <v>61</v>
      </c>
      <c r="B56" s="17">
        <v>0</v>
      </c>
      <c r="C56" s="48">
        <v>84122.33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84122.33</v>
      </c>
    </row>
    <row r="57" spans="1:12" ht="18.75" customHeight="1">
      <c r="A57" s="47" t="s">
        <v>62</v>
      </c>
      <c r="B57" s="17">
        <v>0</v>
      </c>
      <c r="C57" s="48">
        <v>12215.66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12215.66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338801.2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338801.2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300005.64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300005.64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320936.05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320936.05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142845.54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142845.54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82989.66</v>
      </c>
      <c r="I62" s="17">
        <v>0</v>
      </c>
      <c r="J62" s="17">
        <v>0</v>
      </c>
      <c r="K62" s="17">
        <v>0</v>
      </c>
      <c r="L62" s="46">
        <f t="shared" si="15"/>
        <v>82989.66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106731.46</v>
      </c>
      <c r="K64" s="17">
        <v>0</v>
      </c>
      <c r="L64" s="46">
        <f t="shared" si="15"/>
        <v>106731.46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80992.28</v>
      </c>
      <c r="L65" s="46">
        <f t="shared" si="15"/>
        <v>80992.28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105111.31</v>
      </c>
      <c r="L66" s="46">
        <f t="shared" si="15"/>
        <v>105111.31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122841.96</v>
      </c>
      <c r="J69" s="53">
        <v>0</v>
      </c>
      <c r="K69" s="53">
        <v>0</v>
      </c>
      <c r="L69" s="51">
        <f>SUM(B69:K69)</f>
        <v>122841.96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2021-05-20T18:41:10Z</dcterms:modified>
  <cp:category/>
  <cp:version/>
  <cp:contentType/>
  <cp:contentStatus/>
</cp:coreProperties>
</file>