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<sst xmlns="http://schemas.openxmlformats.org/spreadsheetml/2006/main" count="79" uniqueCount="78">
  <si>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</si>
  <si>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</si>
  <si>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</si>
  <si>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</si>
  <si>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</si>
  <si>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</si>
  <si>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</si>
  <si>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</si>
  <si>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</si>
  <si>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</si>
  <si>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</si>
  <si>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</si>
  <si>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</si>
  <si>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</si>
  <si>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</si>
  <si>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</si>
  <si>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</si>
  <si>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</si>
  <si>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</si>
  <si>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</si>
  <si>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</si>
  <si>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</si>
  <si>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</si>
  <si>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</si>
  <si>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</si>
  <si>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</si>
  <si>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</si>
  <si>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</si>
  <si>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</si>
  <si>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</si>
  <si>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</si>
  <si>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</si>
  <si>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</si>
  <si>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</si>
  <si>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</si>
  <si>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</si>
  <si>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</si>
  <si>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</si>
  <si>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</si>
  <si>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</si>
  <si>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</si>
  <si>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</si>
  <si>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</si>
  <si>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</si>
  <si>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</si>
  <si>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</si>
  <si>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</si>
  <si>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</si>
  <si>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</si>
  <si>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</si>
  <si>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</si>
  <si>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</si>
  <si>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</si>
  <si>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</si>
  <si>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</si>
  <si>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</si>
  <si>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</si>
  <si>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</si>
  <si>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</si>
  <si>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</si>
  <si>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</si>
  <si>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</si>
  <si>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</si>
  <si>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</si>
  <si>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</si>
  <si>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</si>
  <si>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</si>
  <si>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</si>
  <si>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</si>
  <si>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</si>
  <si>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</si>
  <si>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</si>
  <si>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</si>
  <si>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</si>
  <si>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</si>
  <si>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</si>
  <si>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18/05/21 - VENCIMENTO 25/05/21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</si>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</sst>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60641</v>
      </c>
      <c r="C7" s="10">
        <f>C8+C11</f>
        <v>76140</v>
      </c>
      <c r="D7" s="10">
        <f aca="true" t="shared" si="0" ref="D7:K7">D8+D11</f>
        <v>214533</v>
      </c>
      <c r="E7" s="10">
        <f t="shared" si="0"/>
        <v>186813</v>
      </c>
      <c r="F7" s="10">
        <f t="shared" si="0"/>
        <v>195583</v>
      </c>
      <c r="G7" s="10">
        <f t="shared" si="0"/>
        <v>100266</v>
      </c>
      <c r="H7" s="10">
        <f t="shared" si="0"/>
        <v>51180</v>
      </c>
      <c r="I7" s="10">
        <f t="shared" si="0"/>
        <v>90819</v>
      </c>
      <c r="J7" s="10">
        <f t="shared" si="0"/>
        <v>74554</v>
      </c>
      <c r="K7" s="10">
        <f t="shared" si="0"/>
        <v>149655</v>
      </c>
      <c r="L7" s="10">
        <f>SUM(B7:K7)</f>
        <v>1200184</v>
      </c>
      <c r="M7" s="11"/>
    </row>
    <row r="8" spans="1:13" ht="17.25" customHeight="1">
      <c r="A8" s="12" t="s">
        <v>18</v>
      </c>
      <c r="B8" s="13">
        <f>B9+B10</f>
        <v>4255</v>
      </c>
      <c r="C8" s="13">
        <f aca="true" t="shared" si="1" ref="C8:K8">C9+C10</f>
        <v>5043</v>
      </c>
      <c r="D8" s="13">
        <f t="shared" si="1"/>
        <v>13924</v>
      </c>
      <c r="E8" s="13">
        <f t="shared" si="1"/>
        <v>11087</v>
      </c>
      <c r="F8" s="13">
        <f t="shared" si="1"/>
        <v>10883</v>
      </c>
      <c r="G8" s="13">
        <f t="shared" si="1"/>
        <v>6679</v>
      </c>
      <c r="H8" s="13">
        <f t="shared" si="1"/>
        <v>3201</v>
      </c>
      <c r="I8" s="13">
        <f t="shared" si="1"/>
        <v>4084</v>
      </c>
      <c r="J8" s="13">
        <f t="shared" si="1"/>
        <v>4200</v>
      </c>
      <c r="K8" s="13">
        <f t="shared" si="1"/>
        <v>8555</v>
      </c>
      <c r="L8" s="13">
        <f>SUM(B8:K8)</f>
        <v>71911</v>
      </c>
      <c r="M8"/>
    </row>
    <row r="9" spans="1:13" ht="17.25" customHeight="1">
      <c r="A9" s="14" t="s">
        <v>19</v>
      </c>
      <c r="B9" s="15">
        <v>4253</v>
      </c>
      <c r="C9" s="15">
        <v>5043</v>
      </c>
      <c r="D9" s="15">
        <v>13924</v>
      </c>
      <c r="E9" s="15">
        <v>11087</v>
      </c>
      <c r="F9" s="15">
        <v>10883</v>
      </c>
      <c r="G9" s="15">
        <v>6679</v>
      </c>
      <c r="H9" s="15">
        <v>3196</v>
      </c>
      <c r="I9" s="15">
        <v>4084</v>
      </c>
      <c r="J9" s="15">
        <v>4200</v>
      </c>
      <c r="K9" s="15">
        <v>8555</v>
      </c>
      <c r="L9" s="13">
        <f>SUM(B9:K9)</f>
        <v>71904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7</v>
      </c>
      <c r="M10"/>
    </row>
    <row r="11" spans="1:13" ht="17.25" customHeight="1">
      <c r="A11" s="12" t="s">
        <v>21</v>
      </c>
      <c r="B11" s="15">
        <v>56386</v>
      </c>
      <c r="C11" s="15">
        <v>71097</v>
      </c>
      <c r="D11" s="15">
        <v>200609</v>
      </c>
      <c r="E11" s="15">
        <v>175726</v>
      </c>
      <c r="F11" s="15">
        <v>184700</v>
      </c>
      <c r="G11" s="15">
        <v>93587</v>
      </c>
      <c r="H11" s="15">
        <v>47979</v>
      </c>
      <c r="I11" s="15">
        <v>86735</v>
      </c>
      <c r="J11" s="15">
        <v>70354</v>
      </c>
      <c r="K11" s="15">
        <v>141100</v>
      </c>
      <c r="L11" s="13">
        <f>SUM(B11:K11)</f>
        <v>1128273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1.34862414574991</v>
      </c>
      <c r="C15" s="22">
        <v>1.578202006351994</v>
      </c>
      <c r="D15" s="22">
        <v>1.562363547368212</v>
      </c>
      <c r="E15" s="22">
        <v>1.42664544546908</v>
      </c>
      <c r="F15" s="22">
        <v>1.659429408644964</v>
      </c>
      <c r="G15" s="22">
        <v>1.618228650159667</v>
      </c>
      <c r="H15" s="22">
        <v>1.628802376367982</v>
      </c>
      <c r="I15" s="22">
        <v>1.491496397739237</v>
      </c>
      <c r="J15" s="22">
        <v>1.879481213947054</v>
      </c>
      <c r="K15" s="22">
        <v>1.435445119118887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477592.11</v>
      </c>
      <c r="C17" s="25">
        <f aca="true" t="shared" si="2" ref="C17:K17">C18+C19+C20+C21+C22+C23+C24</f>
        <v>373929.54999999993</v>
      </c>
      <c r="D17" s="25">
        <f t="shared" si="2"/>
        <v>1250015</v>
      </c>
      <c r="E17" s="25">
        <f t="shared" si="2"/>
        <v>999445.26</v>
      </c>
      <c r="F17" s="25">
        <f t="shared" si="2"/>
        <v>1086160</v>
      </c>
      <c r="G17" s="25">
        <f t="shared" si="2"/>
        <v>600272.51</v>
      </c>
      <c r="H17" s="25">
        <f t="shared" si="2"/>
        <v>341863.3</v>
      </c>
      <c r="I17" s="25">
        <f t="shared" si="2"/>
        <v>450104.44999999995</v>
      </c>
      <c r="J17" s="25">
        <f t="shared" si="2"/>
        <v>506744.32</v>
      </c>
      <c r="K17" s="25">
        <f t="shared" si="2"/>
        <v>635479.45</v>
      </c>
      <c r="L17" s="25">
        <f>L18+L19+L20+L21+L22+L23+L24</f>
        <v>6721605.95</v>
      </c>
      <c r="M17"/>
    </row>
    <row r="18" spans="1:13" ht="17.25" customHeight="1">
      <c r="A18" s="26" t="s">
        <v>24</v>
      </c>
      <c r="B18" s="33">
        <f aca="true" t="shared" si="3" ref="B18:K18">ROUND(B13*B7,2)</f>
        <v>352208.99</v>
      </c>
      <c r="C18" s="33">
        <f t="shared" si="3"/>
        <v>233087.38</v>
      </c>
      <c r="D18" s="33">
        <f t="shared" si="3"/>
        <v>782144.41</v>
      </c>
      <c r="E18" s="33">
        <f t="shared" si="3"/>
        <v>688779.53</v>
      </c>
      <c r="F18" s="33">
        <f t="shared" si="3"/>
        <v>638343.8</v>
      </c>
      <c r="G18" s="33">
        <f t="shared" si="3"/>
        <v>359604.01</v>
      </c>
      <c r="H18" s="33">
        <f t="shared" si="3"/>
        <v>202242.89</v>
      </c>
      <c r="I18" s="33">
        <f t="shared" si="3"/>
        <v>298077.04</v>
      </c>
      <c r="J18" s="33">
        <f t="shared" si="3"/>
        <v>263466.38</v>
      </c>
      <c r="K18" s="33">
        <f t="shared" si="3"/>
        <v>431799.57</v>
      </c>
      <c r="L18" s="33">
        <f aca="true" t="shared" si="4" ref="L18:L24">SUM(B18:K18)</f>
        <v>4249754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122788.56</v>
      </c>
      <c r="C19" s="33">
        <f t="shared" si="5"/>
        <v>134771.59</v>
      </c>
      <c r="D19" s="33">
        <f t="shared" si="5"/>
        <v>439849.5</v>
      </c>
      <c r="E19" s="33">
        <f t="shared" si="5"/>
        <v>293864.65</v>
      </c>
      <c r="F19" s="33">
        <f t="shared" si="5"/>
        <v>420942.67</v>
      </c>
      <c r="G19" s="33">
        <f t="shared" si="5"/>
        <v>222317.5</v>
      </c>
      <c r="H19" s="33">
        <f t="shared" si="5"/>
        <v>127170.81</v>
      </c>
      <c r="I19" s="33">
        <f t="shared" si="5"/>
        <v>146503.79</v>
      </c>
      <c r="J19" s="33">
        <f t="shared" si="5"/>
        <v>231713.73</v>
      </c>
      <c r="K19" s="33">
        <f t="shared" si="5"/>
        <v>188025.02</v>
      </c>
      <c r="L19" s="33">
        <f t="shared" si="4"/>
        <v>2327947.8200000003</v>
      </c>
      <c r="M19"/>
    </row>
    <row r="20" spans="1:13" ht="17.25" customHeight="1">
      <c r="A20" s="27" t="s">
        <v>26</v>
      </c>
      <c r="B20" s="33">
        <v>1253.33</v>
      </c>
      <c r="C20" s="33">
        <v>4848.29</v>
      </c>
      <c r="D20" s="33">
        <v>25338.63</v>
      </c>
      <c r="E20" s="33">
        <v>18700.55</v>
      </c>
      <c r="F20" s="33">
        <v>25532.3</v>
      </c>
      <c r="G20" s="33">
        <v>18351</v>
      </c>
      <c r="H20" s="33">
        <v>11225.76</v>
      </c>
      <c r="I20" s="33">
        <v>4400.13</v>
      </c>
      <c r="J20" s="33">
        <v>8881.75</v>
      </c>
      <c r="K20" s="33">
        <v>12972.4</v>
      </c>
      <c r="L20" s="33">
        <f t="shared" si="4"/>
        <v>131504.14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-118.94</v>
      </c>
      <c r="D23" s="33">
        <v>0</v>
      </c>
      <c r="E23" s="33">
        <v>-252.9</v>
      </c>
      <c r="F23" s="33">
        <v>0</v>
      </c>
      <c r="G23" s="33">
        <v>0</v>
      </c>
      <c r="H23" s="33">
        <v>-117.39</v>
      </c>
      <c r="I23" s="33">
        <v>-217.74</v>
      </c>
      <c r="J23" s="33">
        <v>0</v>
      </c>
      <c r="K23" s="33">
        <v>0</v>
      </c>
      <c r="L23" s="33">
        <f t="shared" si="4"/>
        <v>-706.97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-38708.600000000006</v>
      </c>
      <c r="C27" s="33">
        <f t="shared" si="6"/>
        <v>-22189.2</v>
      </c>
      <c r="D27" s="33">
        <f t="shared" si="6"/>
        <v>-61265.6</v>
      </c>
      <c r="E27" s="33">
        <f t="shared" si="6"/>
        <v>-53343.350000000006</v>
      </c>
      <c r="F27" s="33">
        <f t="shared" si="6"/>
        <v>-47885.2</v>
      </c>
      <c r="G27" s="33">
        <f t="shared" si="6"/>
        <v>-29387.6</v>
      </c>
      <c r="H27" s="33">
        <f t="shared" si="6"/>
        <v>-21900.36</v>
      </c>
      <c r="I27" s="33">
        <f t="shared" si="6"/>
        <v>-34901.59</v>
      </c>
      <c r="J27" s="33">
        <f t="shared" si="6"/>
        <v>-18480</v>
      </c>
      <c r="K27" s="33">
        <f t="shared" si="6"/>
        <v>-37642</v>
      </c>
      <c r="L27" s="33">
        <f aca="true" t="shared" si="7" ref="L27:L33">SUM(B27:K27)</f>
        <v>-365703.5</v>
      </c>
      <c r="M27"/>
    </row>
    <row r="28" spans="1:13" ht="18.75" customHeight="1">
      <c r="A28" s="27" t="s">
        <v>30</v>
      </c>
      <c r="B28" s="33">
        <f>B29+B30+B31+B32</f>
        <v>-18713.2</v>
      </c>
      <c r="C28" s="33">
        <f aca="true" t="shared" si="8" ref="C28:K28">C29+C30+C31+C32</f>
        <v>-22189.2</v>
      </c>
      <c r="D28" s="33">
        <f t="shared" si="8"/>
        <v>-61265.6</v>
      </c>
      <c r="E28" s="33">
        <f t="shared" si="8"/>
        <v>-48782.8</v>
      </c>
      <c r="F28" s="33">
        <f t="shared" si="8"/>
        <v>-47885.2</v>
      </c>
      <c r="G28" s="33">
        <f t="shared" si="8"/>
        <v>-29387.6</v>
      </c>
      <c r="H28" s="33">
        <f t="shared" si="8"/>
        <v>-14062.4</v>
      </c>
      <c r="I28" s="33">
        <f t="shared" si="8"/>
        <v>-34901.59</v>
      </c>
      <c r="J28" s="33">
        <f t="shared" si="8"/>
        <v>-18480</v>
      </c>
      <c r="K28" s="33">
        <f t="shared" si="8"/>
        <v>-37642</v>
      </c>
      <c r="L28" s="33">
        <f t="shared" si="7"/>
        <v>-333309.58999999997</v>
      </c>
      <c r="M28"/>
    </row>
    <row r="29" spans="1:13" s="36" customFormat="1" ht="18.75" customHeight="1">
      <c r="A29" s="34" t="s">
        <v>58</v>
      </c>
      <c r="B29" s="33">
        <f>-ROUND((B9)*$E$3,2)</f>
        <v>-18713.2</v>
      </c>
      <c r="C29" s="33">
        <f aca="true" t="shared" si="9" ref="C29:K29">-ROUND((C9)*$E$3,2)</f>
        <v>-22189.2</v>
      </c>
      <c r="D29" s="33">
        <f t="shared" si="9"/>
        <v>-61265.6</v>
      </c>
      <c r="E29" s="33">
        <f t="shared" si="9"/>
        <v>-48782.8</v>
      </c>
      <c r="F29" s="33">
        <f t="shared" si="9"/>
        <v>-47885.2</v>
      </c>
      <c r="G29" s="33">
        <f t="shared" si="9"/>
        <v>-29387.6</v>
      </c>
      <c r="H29" s="33">
        <f t="shared" si="9"/>
        <v>-14062.4</v>
      </c>
      <c r="I29" s="33">
        <f t="shared" si="9"/>
        <v>-17969.6</v>
      </c>
      <c r="J29" s="33">
        <f t="shared" si="9"/>
        <v>-18480</v>
      </c>
      <c r="K29" s="33">
        <f t="shared" si="9"/>
        <v>-37642</v>
      </c>
      <c r="L29" s="33">
        <f t="shared" si="7"/>
        <v>-316377.6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-118.26</v>
      </c>
      <c r="J31" s="17">
        <v>0</v>
      </c>
      <c r="K31" s="17">
        <v>0</v>
      </c>
      <c r="L31" s="33">
        <f t="shared" si="7"/>
        <v>-118.26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-16813.73</v>
      </c>
      <c r="J32" s="17">
        <v>0</v>
      </c>
      <c r="K32" s="17">
        <v>0</v>
      </c>
      <c r="L32" s="33">
        <f t="shared" si="7"/>
        <v>-16813.73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438883.51</v>
      </c>
      <c r="C48" s="41">
        <f aca="true" t="shared" si="12" ref="C48:K48">IF(C17+C27+C40+C49&lt;0,0,C17+C27+C49)</f>
        <v>351740.3499999999</v>
      </c>
      <c r="D48" s="41">
        <f t="shared" si="12"/>
        <v>1188749.4</v>
      </c>
      <c r="E48" s="41">
        <f t="shared" si="12"/>
        <v>946101.91</v>
      </c>
      <c r="F48" s="41">
        <f t="shared" si="12"/>
        <v>1038274.8</v>
      </c>
      <c r="G48" s="41">
        <f t="shared" si="12"/>
        <v>570884.91</v>
      </c>
      <c r="H48" s="41">
        <f t="shared" si="12"/>
        <v>319962.94</v>
      </c>
      <c r="I48" s="41">
        <f t="shared" si="12"/>
        <v>415202.86</v>
      </c>
      <c r="J48" s="41">
        <f t="shared" si="12"/>
        <v>488264.32</v>
      </c>
      <c r="K48" s="41">
        <f t="shared" si="12"/>
        <v>597837.45</v>
      </c>
      <c r="L48" s="42">
        <f>SUM(B48:K48)</f>
        <v>6355902.450000001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438883.51</v>
      </c>
      <c r="C54" s="41">
        <f aca="true" t="shared" si="14" ref="C54:J54">SUM(C55:C66)</f>
        <v>351740.35</v>
      </c>
      <c r="D54" s="41">
        <f t="shared" si="14"/>
        <v>1188749.41</v>
      </c>
      <c r="E54" s="41">
        <f t="shared" si="14"/>
        <v>946101.91</v>
      </c>
      <c r="F54" s="41">
        <f t="shared" si="14"/>
        <v>1038274.8</v>
      </c>
      <c r="G54" s="41">
        <f t="shared" si="14"/>
        <v>570884.91</v>
      </c>
      <c r="H54" s="41">
        <f t="shared" si="14"/>
        <v>319962.94</v>
      </c>
      <c r="I54" s="41">
        <f>SUM(I55:I69)</f>
        <v>415202.86</v>
      </c>
      <c r="J54" s="41">
        <f t="shared" si="14"/>
        <v>488264.32</v>
      </c>
      <c r="K54" s="41">
        <f>SUM(K55:K68)</f>
        <v>597837.45</v>
      </c>
      <c r="L54" s="46">
        <f>SUM(B54:K54)</f>
        <v>6355902.460000002</v>
      </c>
      <c r="M54" s="40"/>
    </row>
    <row r="55" spans="1:13" ht="18.75" customHeight="1">
      <c r="A55" s="47" t="s">
        <v>51</v>
      </c>
      <c r="B55" s="48">
        <v>438883.51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438883.51</v>
      </c>
      <c r="M55" s="40"/>
    </row>
    <row r="56" spans="1:12" ht="18.75" customHeight="1">
      <c r="A56" s="47" t="s">
        <v>61</v>
      </c>
      <c r="B56" s="17">
        <v>0</v>
      </c>
      <c r="C56" s="48">
        <v>307632.11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307632.11</v>
      </c>
    </row>
    <row r="57" spans="1:12" ht="18.75" customHeight="1">
      <c r="A57" s="47" t="s">
        <v>62</v>
      </c>
      <c r="B57" s="17">
        <v>0</v>
      </c>
      <c r="C57" s="48">
        <v>44108.24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44108.24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1188749.41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1188749.41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946101.91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946101.91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1038274.8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1038274.8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570884.91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570884.91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319962.94</v>
      </c>
      <c r="I62" s="17">
        <v>0</v>
      </c>
      <c r="J62" s="17">
        <v>0</v>
      </c>
      <c r="K62" s="17">
        <v>0</v>
      </c>
      <c r="L62" s="46">
        <f t="shared" si="15"/>
        <v>319962.94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488264.32</v>
      </c>
      <c r="K64" s="17">
        <v>0</v>
      </c>
      <c r="L64" s="46">
        <f t="shared" si="15"/>
        <v>488264.32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335446.59</v>
      </c>
      <c r="L65" s="46">
        <f t="shared" si="15"/>
        <v>335446.59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262390.86</v>
      </c>
      <c r="L66" s="46">
        <f t="shared" si="15"/>
        <v>262390.86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415202.86</v>
      </c>
      <c r="J69" s="53">
        <v>0</v>
      </c>
      <c r="K69" s="53">
        <v>0</v>
      </c>
      <c r="L69" s="51">
        <f>SUM(B69:K69)</f>
        <v>415202.86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2021-05-24T17:20:23Z</dcterms:modified>
  <cp:category/>
  <cp:version/>
  <cp:contentType/>
  <cp:contentStatus/>
</cp:coreProperties>
</file>