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<sst xmlns="http://schemas.openxmlformats.org/spreadsheetml/2006/main" count="79" uniqueCount="78">
  <si>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</si>
  <si>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</si>
  <si>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</si>
  <si>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</si>
  <si>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</si>
  <si>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</si>
  <si>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</si>
  <si>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</si>
  <si>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</si>
  <si>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</si>
  <si>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</si>
  <si>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</si>
  <si>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</si>
  <si>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</si>
  <si>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</si>
  <si>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</si>
  <si>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</si>
  <si>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</si>
  <si>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</si>
  <si>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</si>
  <si>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</si>
  <si>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</si>
  <si>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</si>
  <si>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</si>
  <si>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</si>
  <si>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</si>
  <si>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</si>
  <si>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</si>
  <si>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</si>
  <si>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</si>
  <si>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</si>
  <si>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</si>
  <si>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</si>
  <si>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</si>
  <si>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</si>
  <si>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</si>
  <si>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</si>
  <si>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</si>
  <si>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</si>
  <si>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</si>
  <si>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</si>
  <si>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</si>
  <si>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</si>
  <si>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</si>
  <si>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</si>
  <si>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</si>
  <si>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</si>
  <si>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</si>
  <si>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</si>
  <si>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</si>
  <si>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</si>
  <si>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</si>
  <si>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</si>
  <si>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</si>
  <si>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</si>
  <si>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</si>
  <si>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</si>
  <si>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</si>
  <si>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</si>
  <si>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</si>
  <si>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</si>
  <si>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</si>
  <si>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</si>
  <si>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</si>
  <si>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</si>
  <si>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</si>
  <si>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</si>
  <si>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</si>
  <si>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</si>
  <si>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</si>
  <si>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</si>
  <si>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</si>
  <si>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</si>
  <si>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</si>
  <si>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</si>
  <si>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</si>
  <si>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20/05/21 - VENCIMENTO 27/05/21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</si>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</sst>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61504</v>
      </c>
      <c r="C7" s="10">
        <f>C8+C11</f>
        <v>76075</v>
      </c>
      <c r="D7" s="10">
        <f aca="true" t="shared" si="0" ref="D7:K7">D8+D11</f>
        <v>217842</v>
      </c>
      <c r="E7" s="10">
        <f t="shared" si="0"/>
        <v>188845</v>
      </c>
      <c r="F7" s="10">
        <f t="shared" si="0"/>
        <v>194873</v>
      </c>
      <c r="G7" s="10">
        <f t="shared" si="0"/>
        <v>101823</v>
      </c>
      <c r="H7" s="10">
        <f t="shared" si="0"/>
        <v>52938</v>
      </c>
      <c r="I7" s="10">
        <f t="shared" si="0"/>
        <v>92648</v>
      </c>
      <c r="J7" s="10">
        <f t="shared" si="0"/>
        <v>77180</v>
      </c>
      <c r="K7" s="10">
        <f t="shared" si="0"/>
        <v>153181</v>
      </c>
      <c r="L7" s="10">
        <f>SUM(B7:K7)</f>
        <v>1216909</v>
      </c>
      <c r="M7" s="11"/>
    </row>
    <row r="8" spans="1:13" ht="17.25" customHeight="1">
      <c r="A8" s="12" t="s">
        <v>18</v>
      </c>
      <c r="B8" s="13">
        <f>B9+B10</f>
        <v>4359</v>
      </c>
      <c r="C8" s="13">
        <f aca="true" t="shared" si="1" ref="C8:K8">C9+C10</f>
        <v>4905</v>
      </c>
      <c r="D8" s="13">
        <f t="shared" si="1"/>
        <v>14547</v>
      </c>
      <c r="E8" s="13">
        <f t="shared" si="1"/>
        <v>11336</v>
      </c>
      <c r="F8" s="13">
        <f t="shared" si="1"/>
        <v>11024</v>
      </c>
      <c r="G8" s="13">
        <f t="shared" si="1"/>
        <v>7067</v>
      </c>
      <c r="H8" s="13">
        <f t="shared" si="1"/>
        <v>3460</v>
      </c>
      <c r="I8" s="13">
        <f t="shared" si="1"/>
        <v>4272</v>
      </c>
      <c r="J8" s="13">
        <f t="shared" si="1"/>
        <v>4287</v>
      </c>
      <c r="K8" s="13">
        <f t="shared" si="1"/>
        <v>8774</v>
      </c>
      <c r="L8" s="13">
        <f>SUM(B8:K8)</f>
        <v>74031</v>
      </c>
      <c r="M8"/>
    </row>
    <row r="9" spans="1:13" ht="17.25" customHeight="1">
      <c r="A9" s="14" t="s">
        <v>19</v>
      </c>
      <c r="B9" s="15">
        <v>4359</v>
      </c>
      <c r="C9" s="15">
        <v>4905</v>
      </c>
      <c r="D9" s="15">
        <v>14547</v>
      </c>
      <c r="E9" s="15">
        <v>11336</v>
      </c>
      <c r="F9" s="15">
        <v>11024</v>
      </c>
      <c r="G9" s="15">
        <v>7067</v>
      </c>
      <c r="H9" s="15">
        <v>3456</v>
      </c>
      <c r="I9" s="15">
        <v>4272</v>
      </c>
      <c r="J9" s="15">
        <v>4287</v>
      </c>
      <c r="K9" s="15">
        <v>8774</v>
      </c>
      <c r="L9" s="13">
        <f>SUM(B9:K9)</f>
        <v>74027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57145</v>
      </c>
      <c r="C11" s="15">
        <v>71170</v>
      </c>
      <c r="D11" s="15">
        <v>203295</v>
      </c>
      <c r="E11" s="15">
        <v>177509</v>
      </c>
      <c r="F11" s="15">
        <v>183849</v>
      </c>
      <c r="G11" s="15">
        <v>94756</v>
      </c>
      <c r="H11" s="15">
        <v>49478</v>
      </c>
      <c r="I11" s="15">
        <v>88376</v>
      </c>
      <c r="J11" s="15">
        <v>72893</v>
      </c>
      <c r="K11" s="15">
        <v>144407</v>
      </c>
      <c r="L11" s="13">
        <f>SUM(B11:K11)</f>
        <v>1142878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1.332493738996358</v>
      </c>
      <c r="C15" s="22">
        <v>1.588919105375747</v>
      </c>
      <c r="D15" s="22">
        <v>1.542064127935174</v>
      </c>
      <c r="E15" s="22">
        <v>1.42038474791778</v>
      </c>
      <c r="F15" s="22">
        <v>1.664359664282644</v>
      </c>
      <c r="G15" s="22">
        <v>1.596499881545918</v>
      </c>
      <c r="H15" s="22">
        <v>1.592301821292939</v>
      </c>
      <c r="I15" s="22">
        <v>1.466593674043881</v>
      </c>
      <c r="J15" s="22">
        <v>1.830895561199614</v>
      </c>
      <c r="K15" s="22">
        <v>1.403280669194086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478793.51999999996</v>
      </c>
      <c r="C17" s="25">
        <f aca="true" t="shared" si="2" ref="C17:K17">C18+C19+C20+C21+C22+C23+C24</f>
        <v>376111.4099999999</v>
      </c>
      <c r="D17" s="25">
        <f t="shared" si="2"/>
        <v>1252390.7</v>
      </c>
      <c r="E17" s="25">
        <f t="shared" si="2"/>
        <v>1006271.8799999999</v>
      </c>
      <c r="F17" s="25">
        <f t="shared" si="2"/>
        <v>1085611.23</v>
      </c>
      <c r="G17" s="25">
        <f t="shared" si="2"/>
        <v>600973.91</v>
      </c>
      <c r="H17" s="25">
        <f t="shared" si="2"/>
        <v>345831.1</v>
      </c>
      <c r="I17" s="25">
        <f t="shared" si="2"/>
        <v>451444.68</v>
      </c>
      <c r="J17" s="25">
        <f t="shared" si="2"/>
        <v>511178.8300000001</v>
      </c>
      <c r="K17" s="25">
        <f t="shared" si="2"/>
        <v>635948.69</v>
      </c>
      <c r="L17" s="25">
        <f>L18+L19+L20+L21+L22+L23+L24</f>
        <v>6744555.949999999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357221.38</v>
      </c>
      <c r="C18" s="33">
        <f t="shared" si="3"/>
        <v>232888.4</v>
      </c>
      <c r="D18" s="33">
        <f t="shared" si="3"/>
        <v>794208.36</v>
      </c>
      <c r="E18" s="33">
        <f t="shared" si="3"/>
        <v>696271.52</v>
      </c>
      <c r="F18" s="33">
        <f t="shared" si="3"/>
        <v>636026.5</v>
      </c>
      <c r="G18" s="33">
        <f t="shared" si="3"/>
        <v>365188.19</v>
      </c>
      <c r="H18" s="33">
        <f t="shared" si="3"/>
        <v>209189.8</v>
      </c>
      <c r="I18" s="33">
        <f t="shared" si="3"/>
        <v>304080</v>
      </c>
      <c r="J18" s="33">
        <f t="shared" si="3"/>
        <v>272746.4</v>
      </c>
      <c r="K18" s="33">
        <f t="shared" si="3"/>
        <v>441973.14</v>
      </c>
      <c r="L18" s="33">
        <f aca="true" t="shared" si="4" ref="L18:L24">SUM(B18:K18)</f>
        <v>4309793.6899999995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118773.87</v>
      </c>
      <c r="C19" s="33">
        <f t="shared" si="5"/>
        <v>137152.43</v>
      </c>
      <c r="D19" s="33">
        <f t="shared" si="5"/>
        <v>430511.86</v>
      </c>
      <c r="E19" s="33">
        <f t="shared" si="5"/>
        <v>292701.93</v>
      </c>
      <c r="F19" s="33">
        <f t="shared" si="5"/>
        <v>422550.35</v>
      </c>
      <c r="G19" s="33">
        <f t="shared" si="5"/>
        <v>217834.71</v>
      </c>
      <c r="H19" s="33">
        <f t="shared" si="5"/>
        <v>123903.5</v>
      </c>
      <c r="I19" s="33">
        <f t="shared" si="5"/>
        <v>141881.8</v>
      </c>
      <c r="J19" s="33">
        <f t="shared" si="5"/>
        <v>226623.77</v>
      </c>
      <c r="K19" s="33">
        <f t="shared" si="5"/>
        <v>178239.22</v>
      </c>
      <c r="L19" s="33">
        <f t="shared" si="4"/>
        <v>2290173.44</v>
      </c>
      <c r="M19"/>
    </row>
    <row r="20" spans="1:13" ht="17.25" customHeight="1">
      <c r="A20" s="27" t="s">
        <v>26</v>
      </c>
      <c r="B20" s="33">
        <v>1457.04</v>
      </c>
      <c r="C20" s="33">
        <v>4848.29</v>
      </c>
      <c r="D20" s="33">
        <v>24988.02</v>
      </c>
      <c r="E20" s="33">
        <v>18945</v>
      </c>
      <c r="F20" s="33">
        <v>25693.15</v>
      </c>
      <c r="G20" s="33">
        <v>17951.01</v>
      </c>
      <c r="H20" s="33">
        <v>11396.57</v>
      </c>
      <c r="I20" s="33">
        <v>4359.39</v>
      </c>
      <c r="J20" s="33">
        <v>9126.2</v>
      </c>
      <c r="K20" s="33">
        <v>13053.87</v>
      </c>
      <c r="L20" s="33">
        <f t="shared" si="4"/>
        <v>131818.53999999998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-118.94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-217.74</v>
      </c>
      <c r="J23" s="33">
        <v>0</v>
      </c>
      <c r="K23" s="33">
        <v>0</v>
      </c>
      <c r="L23" s="33">
        <f t="shared" si="4"/>
        <v>-336.68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-39175</v>
      </c>
      <c r="C27" s="33">
        <f t="shared" si="6"/>
        <v>-21582</v>
      </c>
      <c r="D27" s="33">
        <f t="shared" si="6"/>
        <v>-64006.8</v>
      </c>
      <c r="E27" s="33">
        <f t="shared" si="6"/>
        <v>-54438.950000000004</v>
      </c>
      <c r="F27" s="33">
        <f t="shared" si="6"/>
        <v>-48505.6</v>
      </c>
      <c r="G27" s="33">
        <f t="shared" si="6"/>
        <v>-31094.8</v>
      </c>
      <c r="H27" s="33">
        <f t="shared" si="6"/>
        <v>-23044.36</v>
      </c>
      <c r="I27" s="33">
        <f t="shared" si="6"/>
        <v>-26715.69</v>
      </c>
      <c r="J27" s="33">
        <f t="shared" si="6"/>
        <v>-18862.8</v>
      </c>
      <c r="K27" s="33">
        <f t="shared" si="6"/>
        <v>-38605.6</v>
      </c>
      <c r="L27" s="33">
        <f aca="true" t="shared" si="7" ref="L27:L33">SUM(B27:K27)</f>
        <v>-366031.6</v>
      </c>
      <c r="M27"/>
    </row>
    <row r="28" spans="1:13" ht="18.75" customHeight="1">
      <c r="A28" s="27" t="s">
        <v>30</v>
      </c>
      <c r="B28" s="33">
        <f>B29+B30+B31+B32</f>
        <v>-19179.6</v>
      </c>
      <c r="C28" s="33">
        <f aca="true" t="shared" si="8" ref="C28:K28">C29+C30+C31+C32</f>
        <v>-21582</v>
      </c>
      <c r="D28" s="33">
        <f t="shared" si="8"/>
        <v>-64006.8</v>
      </c>
      <c r="E28" s="33">
        <f t="shared" si="8"/>
        <v>-49878.4</v>
      </c>
      <c r="F28" s="33">
        <f t="shared" si="8"/>
        <v>-48505.6</v>
      </c>
      <c r="G28" s="33">
        <f t="shared" si="8"/>
        <v>-31094.8</v>
      </c>
      <c r="H28" s="33">
        <f t="shared" si="8"/>
        <v>-15206.4</v>
      </c>
      <c r="I28" s="33">
        <f t="shared" si="8"/>
        <v>-26715.69</v>
      </c>
      <c r="J28" s="33">
        <f t="shared" si="8"/>
        <v>-18862.8</v>
      </c>
      <c r="K28" s="33">
        <f t="shared" si="8"/>
        <v>-38605.6</v>
      </c>
      <c r="L28" s="33">
        <f t="shared" si="7"/>
        <v>-333637.68999999994</v>
      </c>
      <c r="M28"/>
    </row>
    <row r="29" spans="1:13" s="36" customFormat="1" ht="18.75" customHeight="1">
      <c r="A29" s="34" t="s">
        <v>58</v>
      </c>
      <c r="B29" s="33">
        <f>-ROUND((B9)*$E$3,2)</f>
        <v>-19179.6</v>
      </c>
      <c r="C29" s="33">
        <f aca="true" t="shared" si="9" ref="C29:K29">-ROUND((C9)*$E$3,2)</f>
        <v>-21582</v>
      </c>
      <c r="D29" s="33">
        <f t="shared" si="9"/>
        <v>-64006.8</v>
      </c>
      <c r="E29" s="33">
        <f t="shared" si="9"/>
        <v>-49878.4</v>
      </c>
      <c r="F29" s="33">
        <f t="shared" si="9"/>
        <v>-48505.6</v>
      </c>
      <c r="G29" s="33">
        <f t="shared" si="9"/>
        <v>-31094.8</v>
      </c>
      <c r="H29" s="33">
        <f t="shared" si="9"/>
        <v>-15206.4</v>
      </c>
      <c r="I29" s="33">
        <f t="shared" si="9"/>
        <v>-18796.8</v>
      </c>
      <c r="J29" s="33">
        <f t="shared" si="9"/>
        <v>-18862.8</v>
      </c>
      <c r="K29" s="33">
        <f t="shared" si="9"/>
        <v>-38605.6</v>
      </c>
      <c r="L29" s="33">
        <f t="shared" si="7"/>
        <v>-325718.79999999993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-45.05</v>
      </c>
      <c r="J31" s="17">
        <v>0</v>
      </c>
      <c r="K31" s="17">
        <v>0</v>
      </c>
      <c r="L31" s="33">
        <f t="shared" si="7"/>
        <v>-45.05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-7873.84</v>
      </c>
      <c r="J32" s="17">
        <v>0</v>
      </c>
      <c r="K32" s="17">
        <v>0</v>
      </c>
      <c r="L32" s="33">
        <f t="shared" si="7"/>
        <v>-7873.84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439618.51999999996</v>
      </c>
      <c r="C48" s="41">
        <f aca="true" t="shared" si="12" ref="C48:K48">IF(C17+C27+C40+C49&lt;0,0,C17+C27+C49)</f>
        <v>354529.4099999999</v>
      </c>
      <c r="D48" s="41">
        <f t="shared" si="12"/>
        <v>1188383.9</v>
      </c>
      <c r="E48" s="41">
        <f t="shared" si="12"/>
        <v>951832.9299999999</v>
      </c>
      <c r="F48" s="41">
        <f t="shared" si="12"/>
        <v>1037105.63</v>
      </c>
      <c r="G48" s="41">
        <f t="shared" si="12"/>
        <v>569879.11</v>
      </c>
      <c r="H48" s="41">
        <f t="shared" si="12"/>
        <v>322786.74</v>
      </c>
      <c r="I48" s="41">
        <f t="shared" si="12"/>
        <v>424728.99</v>
      </c>
      <c r="J48" s="41">
        <f t="shared" si="12"/>
        <v>492316.0300000001</v>
      </c>
      <c r="K48" s="41">
        <f t="shared" si="12"/>
        <v>597343.09</v>
      </c>
      <c r="L48" s="42">
        <f>SUM(B48:K48)</f>
        <v>6378524.350000001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439618.52999999997</v>
      </c>
      <c r="C54" s="41">
        <f aca="true" t="shared" si="14" ref="C54:J54">SUM(C55:C66)</f>
        <v>354529.41</v>
      </c>
      <c r="D54" s="41">
        <f t="shared" si="14"/>
        <v>1188383.91</v>
      </c>
      <c r="E54" s="41">
        <f t="shared" si="14"/>
        <v>951832.92</v>
      </c>
      <c r="F54" s="41">
        <f t="shared" si="14"/>
        <v>1037105.63</v>
      </c>
      <c r="G54" s="41">
        <f t="shared" si="14"/>
        <v>569879.11</v>
      </c>
      <c r="H54" s="41">
        <f t="shared" si="14"/>
        <v>322786.75</v>
      </c>
      <c r="I54" s="41">
        <f>SUM(I55:I69)</f>
        <v>424728.99</v>
      </c>
      <c r="J54" s="41">
        <f t="shared" si="14"/>
        <v>492316.03</v>
      </c>
      <c r="K54" s="41">
        <f>SUM(K55:K68)</f>
        <v>597343.1000000001</v>
      </c>
      <c r="L54" s="46">
        <f>SUM(B54:K54)</f>
        <v>6378524.380000001</v>
      </c>
      <c r="M54" s="40"/>
    </row>
    <row r="55" spans="1:13" ht="18.75" customHeight="1">
      <c r="A55" s="47" t="s">
        <v>51</v>
      </c>
      <c r="B55" s="48">
        <v>369938.99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369938.99</v>
      </c>
      <c r="M55" s="40"/>
    </row>
    <row r="56" spans="1:12" ht="18.75" customHeight="1">
      <c r="A56" s="47" t="s">
        <v>61</v>
      </c>
      <c r="B56" s="17">
        <v>0</v>
      </c>
      <c r="C56" s="48">
        <v>309787.8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309787.8</v>
      </c>
    </row>
    <row r="57" spans="1:12" ht="18.75" customHeight="1">
      <c r="A57" s="47" t="s">
        <v>62</v>
      </c>
      <c r="B57" s="17">
        <v>0</v>
      </c>
      <c r="C57" s="48">
        <v>44741.61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44741.61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1188383.91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1188383.91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951832.92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951832.92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1037105.63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1037105.63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569879.11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569879.11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322786.75</v>
      </c>
      <c r="I62" s="17">
        <v>0</v>
      </c>
      <c r="J62" s="17">
        <v>0</v>
      </c>
      <c r="K62" s="17">
        <v>0</v>
      </c>
      <c r="L62" s="46">
        <f t="shared" si="15"/>
        <v>322786.75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492316.03</v>
      </c>
      <c r="K64" s="17">
        <v>0</v>
      </c>
      <c r="L64" s="46">
        <f t="shared" si="15"/>
        <v>492316.03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210802.38</v>
      </c>
      <c r="L65" s="46">
        <f t="shared" si="15"/>
        <v>210802.38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262114.15</v>
      </c>
      <c r="L66" s="46">
        <f t="shared" si="15"/>
        <v>262114.15</v>
      </c>
    </row>
    <row r="67" spans="1:12" ht="18.75" customHeight="1">
      <c r="A67" s="47" t="s">
        <v>71</v>
      </c>
      <c r="B67" s="48">
        <v>69679.54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69679.54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124426.57</v>
      </c>
      <c r="L68" s="46">
        <f>SUM(B68:K68)</f>
        <v>124426.57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424728.99</v>
      </c>
      <c r="J69" s="53">
        <v>0</v>
      </c>
      <c r="K69" s="53">
        <v>0</v>
      </c>
      <c r="L69" s="51">
        <f>SUM(B69:K69)</f>
        <v>424728.99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2021-05-26T14:58:53Z</dcterms:modified>
  <cp:category/>
  <cp:version/>
  <cp:contentType/>
  <cp:contentStatus/>
</cp:coreProperties>
</file>