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<sst xmlns="http://schemas.openxmlformats.org/spreadsheetml/2006/main" count="81" uniqueCount="80">
  <si>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</si>
  <si>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</si>
  <si>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</si>
  <si>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</si>
  <si>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</si>
  <si>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</si>
  <si>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</si>
  <si>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</si>
  <si>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</si>
  <si>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</si>
  <si>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</si>
  <si>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</si>
  <si>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</si>
  <si>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</si>
  <si>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</si>
  <si>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</si>
  <si>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</si>
  <si>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</si>
  <si>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</si>
  <si>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</si>
  <si>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</si>
  <si>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</si>
  <si>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</si>
  <si>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</si>
  <si>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</si>
  <si>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</si>
  <si>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</si>
  <si>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</si>
  <si>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</si>
  <si>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</si>
  <si>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</si>
  <si>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</si>
  <si>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</si>
  <si>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</si>
  <si>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</si>
  <si>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</si>
  <si>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</si>
  <si>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</si>
  <si>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</si>
  <si>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</si>
  <si>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</si>
  <si>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</si>
  <si>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</si>
  <si>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</si>
  <si>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</si>
  <si>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</si>
  <si>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</si>
  <si>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</si>
  <si>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</si>
  <si>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</si>
  <si>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</si>
  <si>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</si>
  <si>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</si>
  <si>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</si>
  <si>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</si>
  <si>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</si>
  <si>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</si>
  <si>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</si>
  <si>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</si>
  <si>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</si>
  <si>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</si>
  <si>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</si>
  <si>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</si>
  <si>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</si>
  <si>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</si>
  <si>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</si>
  <si>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</si>
  <si>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</si>
  <si>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</si>
  <si>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</si>
  <si>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</si>
  <si>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</si>
  <si>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</si>
  <si>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</si>
  <si>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</si>
  <si>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24/05/21 - VENCIMENTO 31/05/21</t>
  </si>
  <si>
    <t>7.15. Consórcio KBPX</t>
  </si>
  <si>
    <t>5.3. Revisão de Remuneração pelo Transporte Coletivo ¹</t>
  </si>
  <si>
    <t>¹ Rede da madrugada e Arla 32 de abr/21.</t>
  </si>
  <si>
    <t>5.2.12. Indenização Veículo Frota Pública Atende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</si>
</sst>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44" fontId="0" fillId="0" borderId="14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61082</v>
      </c>
      <c r="C7" s="10">
        <f>C8+C11</f>
        <v>74176</v>
      </c>
      <c r="D7" s="10">
        <f aca="true" t="shared" si="0" ref="D7:K7">D8+D11</f>
        <v>209986</v>
      </c>
      <c r="E7" s="10">
        <f t="shared" si="0"/>
        <v>186864</v>
      </c>
      <c r="F7" s="10">
        <f t="shared" si="0"/>
        <v>190600</v>
      </c>
      <c r="G7" s="10">
        <f t="shared" si="0"/>
        <v>98807</v>
      </c>
      <c r="H7" s="10">
        <f t="shared" si="0"/>
        <v>49276</v>
      </c>
      <c r="I7" s="10">
        <f t="shared" si="0"/>
        <v>89142</v>
      </c>
      <c r="J7" s="10">
        <f t="shared" si="0"/>
        <v>72905</v>
      </c>
      <c r="K7" s="10">
        <f t="shared" si="0"/>
        <v>148447</v>
      </c>
      <c r="L7" s="10">
        <f>SUM(B7:K7)</f>
        <v>1181285</v>
      </c>
      <c r="M7" s="11"/>
    </row>
    <row r="8" spans="1:13" ht="17.25" customHeight="1">
      <c r="A8" s="12" t="s">
        <v>18</v>
      </c>
      <c r="B8" s="13">
        <f>B9+B10</f>
        <v>4500</v>
      </c>
      <c r="C8" s="13">
        <f aca="true" t="shared" si="1" ref="C8:K8">C9+C10</f>
        <v>5330</v>
      </c>
      <c r="D8" s="13">
        <f t="shared" si="1"/>
        <v>14748</v>
      </c>
      <c r="E8" s="13">
        <f t="shared" si="1"/>
        <v>12251</v>
      </c>
      <c r="F8" s="13">
        <f t="shared" si="1"/>
        <v>11878</v>
      </c>
      <c r="G8" s="13">
        <f t="shared" si="1"/>
        <v>7136</v>
      </c>
      <c r="H8" s="13">
        <f t="shared" si="1"/>
        <v>3106</v>
      </c>
      <c r="I8" s="13">
        <f t="shared" si="1"/>
        <v>4407</v>
      </c>
      <c r="J8" s="13">
        <f t="shared" si="1"/>
        <v>4098</v>
      </c>
      <c r="K8" s="13">
        <f t="shared" si="1"/>
        <v>9202</v>
      </c>
      <c r="L8" s="13">
        <f>SUM(B8:K8)</f>
        <v>76656</v>
      </c>
      <c r="M8"/>
    </row>
    <row r="9" spans="1:13" ht="17.25" customHeight="1">
      <c r="A9" s="14" t="s">
        <v>19</v>
      </c>
      <c r="B9" s="15">
        <v>4495</v>
      </c>
      <c r="C9" s="15">
        <v>5330</v>
      </c>
      <c r="D9" s="15">
        <v>14748</v>
      </c>
      <c r="E9" s="15">
        <v>12251</v>
      </c>
      <c r="F9" s="15">
        <v>11878</v>
      </c>
      <c r="G9" s="15">
        <v>7136</v>
      </c>
      <c r="H9" s="15">
        <v>3104</v>
      </c>
      <c r="I9" s="15">
        <v>4407</v>
      </c>
      <c r="J9" s="15">
        <v>4098</v>
      </c>
      <c r="K9" s="15">
        <v>9202</v>
      </c>
      <c r="L9" s="13">
        <f>SUM(B9:K9)</f>
        <v>76649</v>
      </c>
      <c r="M9"/>
    </row>
    <row r="10" spans="1:13" ht="17.25" customHeight="1">
      <c r="A10" s="14" t="s">
        <v>20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56582</v>
      </c>
      <c r="C11" s="15">
        <v>68846</v>
      </c>
      <c r="D11" s="15">
        <v>195238</v>
      </c>
      <c r="E11" s="15">
        <v>174613</v>
      </c>
      <c r="F11" s="15">
        <v>178722</v>
      </c>
      <c r="G11" s="15">
        <v>91671</v>
      </c>
      <c r="H11" s="15">
        <v>46170</v>
      </c>
      <c r="I11" s="15">
        <v>84735</v>
      </c>
      <c r="J11" s="15">
        <v>68807</v>
      </c>
      <c r="K11" s="15">
        <v>139245</v>
      </c>
      <c r="L11" s="13">
        <f>SUM(B11:K11)</f>
        <v>1104629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1.347742117091782</v>
      </c>
      <c r="C15" s="22">
        <v>1.650545457297959</v>
      </c>
      <c r="D15" s="22">
        <v>1.607183838871672</v>
      </c>
      <c r="E15" s="22">
        <v>1.449038845078404</v>
      </c>
      <c r="F15" s="22">
        <v>1.708599114955713</v>
      </c>
      <c r="G15" s="22">
        <v>1.65690488113526</v>
      </c>
      <c r="H15" s="22">
        <v>1.701483539004687</v>
      </c>
      <c r="I15" s="22">
        <v>1.538443124574005</v>
      </c>
      <c r="J15" s="22">
        <v>1.929988345580533</v>
      </c>
      <c r="K15" s="22">
        <v>1.456175759561648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480862.51999999996</v>
      </c>
      <c r="C17" s="25">
        <f aca="true" t="shared" si="2" ref="C17:K17">C18+C19+C20+C21+C22+C23+C24</f>
        <v>380824.14999999997</v>
      </c>
      <c r="D17" s="25">
        <f t="shared" si="2"/>
        <v>1258985.61</v>
      </c>
      <c r="E17" s="25">
        <f t="shared" si="2"/>
        <v>1015720.69</v>
      </c>
      <c r="F17" s="25">
        <f t="shared" si="2"/>
        <v>1089930.09</v>
      </c>
      <c r="G17" s="25">
        <f t="shared" si="2"/>
        <v>605683.5900000001</v>
      </c>
      <c r="H17" s="25">
        <f t="shared" si="2"/>
        <v>343955.22</v>
      </c>
      <c r="I17" s="25">
        <f t="shared" si="2"/>
        <v>455725.99999999994</v>
      </c>
      <c r="J17" s="25">
        <f t="shared" si="2"/>
        <v>509211.85</v>
      </c>
      <c r="K17" s="25">
        <f t="shared" si="2"/>
        <v>639275.66</v>
      </c>
      <c r="L17" s="25">
        <f>L18+L19+L20+L21+L22+L23+L24</f>
        <v>6780175.38</v>
      </c>
      <c r="M17"/>
    </row>
    <row r="18" spans="1:13" ht="17.25" customHeight="1">
      <c r="A18" s="26" t="s">
        <v>24</v>
      </c>
      <c r="B18" s="33">
        <f aca="true" t="shared" si="3" ref="B18:K18">ROUND(B13*B7,2)</f>
        <v>354770.36</v>
      </c>
      <c r="C18" s="33">
        <f t="shared" si="3"/>
        <v>227074.99</v>
      </c>
      <c r="D18" s="33">
        <f t="shared" si="3"/>
        <v>765566.96</v>
      </c>
      <c r="E18" s="33">
        <f t="shared" si="3"/>
        <v>688967.57</v>
      </c>
      <c r="F18" s="33">
        <f t="shared" si="3"/>
        <v>622080.28</v>
      </c>
      <c r="G18" s="33">
        <f t="shared" si="3"/>
        <v>354371.31</v>
      </c>
      <c r="H18" s="33">
        <f t="shared" si="3"/>
        <v>194719.04</v>
      </c>
      <c r="I18" s="33">
        <f t="shared" si="3"/>
        <v>292572.96</v>
      </c>
      <c r="J18" s="33">
        <f t="shared" si="3"/>
        <v>257638.98</v>
      </c>
      <c r="K18" s="33">
        <f t="shared" si="3"/>
        <v>428314.13</v>
      </c>
      <c r="L18" s="33">
        <f aca="true" t="shared" si="4" ref="L18:L24">SUM(B18:K18)</f>
        <v>4186076.58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123368.6</v>
      </c>
      <c r="C19" s="33">
        <f t="shared" si="5"/>
        <v>147722.6</v>
      </c>
      <c r="D19" s="33">
        <f t="shared" si="5"/>
        <v>464839.89</v>
      </c>
      <c r="E19" s="33">
        <f t="shared" si="5"/>
        <v>309373.2</v>
      </c>
      <c r="F19" s="33">
        <f t="shared" si="5"/>
        <v>440805.54</v>
      </c>
      <c r="G19" s="33">
        <f t="shared" si="5"/>
        <v>232788.24</v>
      </c>
      <c r="H19" s="33">
        <f t="shared" si="5"/>
        <v>136592.2</v>
      </c>
      <c r="I19" s="33">
        <f t="shared" si="5"/>
        <v>157533.9</v>
      </c>
      <c r="J19" s="33">
        <f t="shared" si="5"/>
        <v>239601.25</v>
      </c>
      <c r="K19" s="33">
        <f t="shared" si="5"/>
        <v>195386.52</v>
      </c>
      <c r="L19" s="33">
        <f t="shared" si="4"/>
        <v>2448011.94</v>
      </c>
      <c r="M19"/>
    </row>
    <row r="20" spans="1:13" ht="17.25" customHeight="1">
      <c r="A20" s="27" t="s">
        <v>26</v>
      </c>
      <c r="B20" s="33">
        <v>1499.43</v>
      </c>
      <c r="C20" s="33">
        <v>4685.33</v>
      </c>
      <c r="D20" s="33">
        <v>25896.3</v>
      </c>
      <c r="E20" s="33">
        <v>19026.49</v>
      </c>
      <c r="F20" s="33">
        <v>25703.04</v>
      </c>
      <c r="G20" s="33">
        <v>18524.04</v>
      </c>
      <c r="H20" s="33">
        <v>11302.75</v>
      </c>
      <c r="I20" s="33">
        <v>4277.91</v>
      </c>
      <c r="J20" s="33">
        <v>9289.16</v>
      </c>
      <c r="K20" s="33">
        <v>12892.55</v>
      </c>
      <c r="L20" s="33">
        <f t="shared" si="4"/>
        <v>133097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72</v>
      </c>
      <c r="B23" s="33">
        <v>-117.1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-117.1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10092.369999999995</v>
      </c>
      <c r="C27" s="33">
        <f t="shared" si="6"/>
        <v>85147.64</v>
      </c>
      <c r="D27" s="33">
        <f t="shared" si="6"/>
        <v>280248.93</v>
      </c>
      <c r="E27" s="33">
        <f t="shared" si="6"/>
        <v>186763.12</v>
      </c>
      <c r="F27" s="33">
        <f t="shared" si="6"/>
        <v>61356.08</v>
      </c>
      <c r="G27" s="33">
        <f t="shared" si="6"/>
        <v>104838.56</v>
      </c>
      <c r="H27" s="33">
        <f t="shared" si="6"/>
        <v>10080.379999999997</v>
      </c>
      <c r="I27" s="33">
        <f t="shared" si="6"/>
        <v>2184.590000000004</v>
      </c>
      <c r="J27" s="33">
        <f t="shared" si="6"/>
        <v>111127.11</v>
      </c>
      <c r="K27" s="33">
        <f t="shared" si="6"/>
        <v>242892.43</v>
      </c>
      <c r="L27" s="33">
        <f aca="true" t="shared" si="7" ref="L27:L33">SUM(B27:K27)</f>
        <v>1094731.21</v>
      </c>
      <c r="M27"/>
    </row>
    <row r="28" spans="1:13" ht="18.75" customHeight="1">
      <c r="A28" s="27" t="s">
        <v>30</v>
      </c>
      <c r="B28" s="33">
        <f>B29+B30+B31+B32</f>
        <v>-19778</v>
      </c>
      <c r="C28" s="33">
        <f aca="true" t="shared" si="8" ref="C28:K28">C29+C30+C31+C32</f>
        <v>-23452</v>
      </c>
      <c r="D28" s="33">
        <f t="shared" si="8"/>
        <v>-64891.2</v>
      </c>
      <c r="E28" s="33">
        <f t="shared" si="8"/>
        <v>-53904.4</v>
      </c>
      <c r="F28" s="33">
        <f t="shared" si="8"/>
        <v>-52263.2</v>
      </c>
      <c r="G28" s="33">
        <f t="shared" si="8"/>
        <v>-31398.4</v>
      </c>
      <c r="H28" s="33">
        <f t="shared" si="8"/>
        <v>-13657.6</v>
      </c>
      <c r="I28" s="33">
        <f t="shared" si="8"/>
        <v>-26459.019999999997</v>
      </c>
      <c r="J28" s="33">
        <f t="shared" si="8"/>
        <v>-18031.2</v>
      </c>
      <c r="K28" s="33">
        <f t="shared" si="8"/>
        <v>-40488.8</v>
      </c>
      <c r="L28" s="33">
        <f t="shared" si="7"/>
        <v>-344323.82</v>
      </c>
      <c r="M28"/>
    </row>
    <row r="29" spans="1:13" s="36" customFormat="1" ht="18.75" customHeight="1">
      <c r="A29" s="34" t="s">
        <v>57</v>
      </c>
      <c r="B29" s="33">
        <f>-ROUND((B9)*$E$3,2)</f>
        <v>-19778</v>
      </c>
      <c r="C29" s="33">
        <f aca="true" t="shared" si="9" ref="C29:K29">-ROUND((C9)*$E$3,2)</f>
        <v>-23452</v>
      </c>
      <c r="D29" s="33">
        <f t="shared" si="9"/>
        <v>-64891.2</v>
      </c>
      <c r="E29" s="33">
        <f t="shared" si="9"/>
        <v>-53904.4</v>
      </c>
      <c r="F29" s="33">
        <f t="shared" si="9"/>
        <v>-52263.2</v>
      </c>
      <c r="G29" s="33">
        <f t="shared" si="9"/>
        <v>-31398.4</v>
      </c>
      <c r="H29" s="33">
        <f t="shared" si="9"/>
        <v>-13657.6</v>
      </c>
      <c r="I29" s="33">
        <f t="shared" si="9"/>
        <v>-19390.8</v>
      </c>
      <c r="J29" s="33">
        <f t="shared" si="9"/>
        <v>-18031.2</v>
      </c>
      <c r="K29" s="33">
        <f t="shared" si="9"/>
        <v>-40488.8</v>
      </c>
      <c r="L29" s="33">
        <f t="shared" si="7"/>
        <v>-337255.6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-95.73</v>
      </c>
      <c r="J31" s="17">
        <v>0</v>
      </c>
      <c r="K31" s="17">
        <v>0</v>
      </c>
      <c r="L31" s="33">
        <f t="shared" si="7"/>
        <v>-95.73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-6972.49</v>
      </c>
      <c r="J32" s="17">
        <v>0</v>
      </c>
      <c r="K32" s="17">
        <v>0</v>
      </c>
      <c r="L32" s="33">
        <f t="shared" si="7"/>
        <v>-6972.49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>SUM(D34:D45)</f>
        <v>-4773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-37166.91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7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2" ht="18.75" customHeight="1">
      <c r="A45" s="37" t="s">
        <v>79</v>
      </c>
      <c r="B45" s="17">
        <v>0</v>
      </c>
      <c r="C45" s="17">
        <v>0</v>
      </c>
      <c r="D45" s="33">
        <v>-4773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3">
        <f t="shared" si="11"/>
        <v>-4773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77</v>
      </c>
      <c r="B47" s="33">
        <v>49865.77</v>
      </c>
      <c r="C47" s="33">
        <v>108599.64</v>
      </c>
      <c r="D47" s="33">
        <v>349913.13</v>
      </c>
      <c r="E47" s="33">
        <v>245228.07</v>
      </c>
      <c r="F47" s="33">
        <v>113619.28</v>
      </c>
      <c r="G47" s="33">
        <v>136236.96</v>
      </c>
      <c r="H47" s="33">
        <v>31575.94</v>
      </c>
      <c r="I47" s="33">
        <v>28643.61</v>
      </c>
      <c r="J47" s="33">
        <v>129158.31</v>
      </c>
      <c r="K47" s="33">
        <v>283381.23</v>
      </c>
      <c r="L47" s="33">
        <f t="shared" si="11"/>
        <v>1476221.9400000002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46</v>
      </c>
      <c r="B49" s="41">
        <f>IF(B17+B27+B40+B50&lt;0,0,B17+B27+B50)</f>
        <v>490954.88999999996</v>
      </c>
      <c r="C49" s="41">
        <f aca="true" t="shared" si="12" ref="C49:K49">IF(C17+C27+C40+C50&lt;0,0,C17+C27+C50)</f>
        <v>465971.79</v>
      </c>
      <c r="D49" s="41">
        <f t="shared" si="12"/>
        <v>1539234.54</v>
      </c>
      <c r="E49" s="41">
        <f t="shared" si="12"/>
        <v>1202483.81</v>
      </c>
      <c r="F49" s="41">
        <f t="shared" si="12"/>
        <v>1151286.1700000002</v>
      </c>
      <c r="G49" s="41">
        <f t="shared" si="12"/>
        <v>710522.1500000001</v>
      </c>
      <c r="H49" s="41">
        <f t="shared" si="12"/>
        <v>354035.6</v>
      </c>
      <c r="I49" s="41">
        <f t="shared" si="12"/>
        <v>457910.58999999997</v>
      </c>
      <c r="J49" s="41">
        <f t="shared" si="12"/>
        <v>620338.96</v>
      </c>
      <c r="K49" s="41">
        <f t="shared" si="12"/>
        <v>882168.0900000001</v>
      </c>
      <c r="L49" s="42">
        <f>SUM(B49:K49)</f>
        <v>7874906.59</v>
      </c>
      <c r="M49" s="55"/>
    </row>
    <row r="50" spans="1:12" ht="18.75" customHeight="1">
      <c r="A50" s="27" t="s">
        <v>47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48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49</v>
      </c>
      <c r="B55" s="41">
        <f>SUM(B56:B69)</f>
        <v>490954.89</v>
      </c>
      <c r="C55" s="41">
        <f aca="true" t="shared" si="14" ref="C55:J55">SUM(C56:C67)</f>
        <v>465971.79000000004</v>
      </c>
      <c r="D55" s="41">
        <f t="shared" si="14"/>
        <v>1539234.54</v>
      </c>
      <c r="E55" s="41">
        <f t="shared" si="14"/>
        <v>1202483.81</v>
      </c>
      <c r="F55" s="41">
        <f t="shared" si="14"/>
        <v>1151286.17</v>
      </c>
      <c r="G55" s="41">
        <f t="shared" si="14"/>
        <v>710522.15</v>
      </c>
      <c r="H55" s="41">
        <f t="shared" si="14"/>
        <v>354035.6</v>
      </c>
      <c r="I55" s="41">
        <f>SUM(I56:I70)</f>
        <v>457910.59</v>
      </c>
      <c r="J55" s="41">
        <f t="shared" si="14"/>
        <v>620338.96</v>
      </c>
      <c r="K55" s="41">
        <f>SUM(K56:K69)</f>
        <v>882168.09</v>
      </c>
      <c r="L55" s="46">
        <f>SUM(B55:K55)</f>
        <v>7874906.59</v>
      </c>
      <c r="M55" s="40"/>
    </row>
    <row r="56" spans="1:13" ht="18.75" customHeight="1">
      <c r="A56" s="47" t="s">
        <v>50</v>
      </c>
      <c r="B56" s="48">
        <v>490954.89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490954.89</v>
      </c>
      <c r="M56" s="40"/>
    </row>
    <row r="57" spans="1:12" ht="18.75" customHeight="1">
      <c r="A57" s="47" t="s">
        <v>60</v>
      </c>
      <c r="B57" s="17">
        <v>0</v>
      </c>
      <c r="C57" s="48">
        <v>401877.34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401877.34</v>
      </c>
    </row>
    <row r="58" spans="1:12" ht="18.75" customHeight="1">
      <c r="A58" s="47" t="s">
        <v>61</v>
      </c>
      <c r="B58" s="17">
        <v>0</v>
      </c>
      <c r="C58" s="48">
        <v>64094.45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64094.45</v>
      </c>
    </row>
    <row r="59" spans="1:12" ht="18.75" customHeight="1">
      <c r="A59" s="47" t="s">
        <v>51</v>
      </c>
      <c r="B59" s="17">
        <v>0</v>
      </c>
      <c r="C59" s="17">
        <v>0</v>
      </c>
      <c r="D59" s="48">
        <v>1539234.54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1539234.54</v>
      </c>
    </row>
    <row r="60" spans="1:12" ht="18.75" customHeight="1">
      <c r="A60" s="47" t="s">
        <v>52</v>
      </c>
      <c r="B60" s="17">
        <v>0</v>
      </c>
      <c r="C60" s="17">
        <v>0</v>
      </c>
      <c r="D60" s="17">
        <v>0</v>
      </c>
      <c r="E60" s="48">
        <v>1202483.81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1202483.81</v>
      </c>
    </row>
    <row r="61" spans="1:12" ht="18.75" customHeight="1">
      <c r="A61" s="47" t="s">
        <v>53</v>
      </c>
      <c r="B61" s="17">
        <v>0</v>
      </c>
      <c r="C61" s="17">
        <v>0</v>
      </c>
      <c r="D61" s="17">
        <v>0</v>
      </c>
      <c r="E61" s="17">
        <v>0</v>
      </c>
      <c r="F61" s="48">
        <v>1151286.17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1151286.17</v>
      </c>
    </row>
    <row r="62" spans="1:12" ht="18.75" customHeight="1">
      <c r="A62" s="47" t="s">
        <v>54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710522.15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710522.15</v>
      </c>
    </row>
    <row r="63" spans="1:12" ht="18.75" customHeight="1">
      <c r="A63" s="47" t="s">
        <v>55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354035.6</v>
      </c>
      <c r="I63" s="17">
        <v>0</v>
      </c>
      <c r="J63" s="17">
        <v>0</v>
      </c>
      <c r="K63" s="17">
        <v>0</v>
      </c>
      <c r="L63" s="46">
        <f t="shared" si="15"/>
        <v>354035.6</v>
      </c>
    </row>
    <row r="64" spans="1:12" ht="18.75" customHeight="1">
      <c r="A64" s="47" t="s">
        <v>56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620338.96</v>
      </c>
      <c r="K65" s="17">
        <v>0</v>
      </c>
      <c r="L65" s="46">
        <f t="shared" si="15"/>
        <v>620338.96</v>
      </c>
    </row>
    <row r="66" spans="1:12" ht="18.75" customHeight="1">
      <c r="A66" s="47" t="s">
        <v>68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464834.99</v>
      </c>
      <c r="L66" s="46">
        <f t="shared" si="15"/>
        <v>464834.99</v>
      </c>
    </row>
    <row r="67" spans="1:12" ht="18.75" customHeight="1">
      <c r="A67" s="47" t="s">
        <v>69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417333.1</v>
      </c>
      <c r="L67" s="46">
        <f t="shared" si="15"/>
        <v>417333.1</v>
      </c>
    </row>
    <row r="68" spans="1:12" ht="18.75" customHeight="1">
      <c r="A68" s="47" t="s">
        <v>70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76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63">
        <v>457910.59</v>
      </c>
      <c r="J70" s="53">
        <v>0</v>
      </c>
      <c r="K70" s="53">
        <v>0</v>
      </c>
      <c r="L70" s="51">
        <f>SUM(B70:K70)</f>
        <v>457910.59</v>
      </c>
    </row>
    <row r="71" spans="1:12" ht="18" customHeight="1">
      <c r="A71" s="62" t="s">
        <v>78</v>
      </c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2021-05-28T17:31:51Z</dcterms:modified>
  <cp:category/>
  <cp:version/>
  <cp:contentType/>
  <cp:contentStatus/>
</cp:coreProperties>
</file>