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<sst xmlns="http://schemas.openxmlformats.org/spreadsheetml/2006/main" count="79" uniqueCount="78">
  <si>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</si>
  <si>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</si>
  <si>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</si>
  <si>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</si>
  <si>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</si>
  <si>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</si>
  <si>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</si>
  <si>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</si>
  <si>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</si>
  <si>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</si>
  <si>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</si>
  <si>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</si>
  <si>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</si>
  <si>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</si>
  <si>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</si>
  <si>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</si>
  <si>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</si>
  <si>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</si>
  <si>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</si>
  <si>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</si>
  <si>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</si>
  <si>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</si>
  <si>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</si>
  <si>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</si>
  <si>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</si>
  <si>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</si>
  <si>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</si>
  <si>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</si>
  <si>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</si>
  <si>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</si>
  <si>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</si>
  <si>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</si>
  <si>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</si>
  <si>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</si>
  <si>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</si>
  <si>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</si>
  <si>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</si>
  <si>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</si>
  <si>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</si>
  <si>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</si>
  <si>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</si>
  <si>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</si>
  <si>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</si>
  <si>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</si>
  <si>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</si>
  <si>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</si>
  <si>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</si>
  <si>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</si>
  <si>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</si>
  <si>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</si>
  <si>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</si>
  <si>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</si>
  <si>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</si>
  <si>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</si>
  <si>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</si>
  <si>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</si>
  <si>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</si>
  <si>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</si>
  <si>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</si>
  <si>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</si>
  <si>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</si>
  <si>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</si>
  <si>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</si>
  <si>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</si>
  <si>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</si>
  <si>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</si>
  <si>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</si>
  <si>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</si>
  <si>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</si>
  <si>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</si>
  <si>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</si>
  <si>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</si>
  <si>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</si>
  <si>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</si>
  <si>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</si>
  <si>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</si>
  <si>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25/05/21 - VENCIMENTO 01/06/21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</si>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</sst>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61545</v>
      </c>
      <c r="C7" s="10">
        <f>C8+C11</f>
        <v>75984</v>
      </c>
      <c r="D7" s="10">
        <f aca="true" t="shared" si="0" ref="D7:K7">D8+D11</f>
        <v>216078</v>
      </c>
      <c r="E7" s="10">
        <f t="shared" si="0"/>
        <v>190389</v>
      </c>
      <c r="F7" s="10">
        <f t="shared" si="0"/>
        <v>196259</v>
      </c>
      <c r="G7" s="10">
        <f t="shared" si="0"/>
        <v>101601</v>
      </c>
      <c r="H7" s="10">
        <f t="shared" si="0"/>
        <v>51546</v>
      </c>
      <c r="I7" s="10">
        <f t="shared" si="0"/>
        <v>92471</v>
      </c>
      <c r="J7" s="10">
        <f t="shared" si="0"/>
        <v>76335</v>
      </c>
      <c r="K7" s="10">
        <f t="shared" si="0"/>
        <v>150646</v>
      </c>
      <c r="L7" s="10">
        <f>SUM(B7:K7)</f>
        <v>1212854</v>
      </c>
      <c r="M7" s="11"/>
    </row>
    <row r="8" spans="1:13" ht="17.25" customHeight="1">
      <c r="A8" s="12" t="s">
        <v>18</v>
      </c>
      <c r="B8" s="13">
        <f>B9+B10</f>
        <v>4250</v>
      </c>
      <c r="C8" s="13">
        <f aca="true" t="shared" si="1" ref="C8:K8">C9+C10</f>
        <v>4961</v>
      </c>
      <c r="D8" s="13">
        <f t="shared" si="1"/>
        <v>14296</v>
      </c>
      <c r="E8" s="13">
        <f t="shared" si="1"/>
        <v>11715</v>
      </c>
      <c r="F8" s="13">
        <f t="shared" si="1"/>
        <v>10998</v>
      </c>
      <c r="G8" s="13">
        <f t="shared" si="1"/>
        <v>6850</v>
      </c>
      <c r="H8" s="13">
        <f t="shared" si="1"/>
        <v>3117</v>
      </c>
      <c r="I8" s="13">
        <f t="shared" si="1"/>
        <v>4210</v>
      </c>
      <c r="J8" s="13">
        <f t="shared" si="1"/>
        <v>4253</v>
      </c>
      <c r="K8" s="13">
        <f t="shared" si="1"/>
        <v>8693</v>
      </c>
      <c r="L8" s="13">
        <f>SUM(B8:K8)</f>
        <v>73343</v>
      </c>
      <c r="M8"/>
    </row>
    <row r="9" spans="1:13" ht="17.25" customHeight="1">
      <c r="A9" s="14" t="s">
        <v>19</v>
      </c>
      <c r="B9" s="15">
        <v>4248</v>
      </c>
      <c r="C9" s="15">
        <v>4961</v>
      </c>
      <c r="D9" s="15">
        <v>14296</v>
      </c>
      <c r="E9" s="15">
        <v>11715</v>
      </c>
      <c r="F9" s="15">
        <v>10998</v>
      </c>
      <c r="G9" s="15">
        <v>6850</v>
      </c>
      <c r="H9" s="15">
        <v>3115</v>
      </c>
      <c r="I9" s="15">
        <v>4210</v>
      </c>
      <c r="J9" s="15">
        <v>4253</v>
      </c>
      <c r="K9" s="15">
        <v>8693</v>
      </c>
      <c r="L9" s="13">
        <f>SUM(B9:K9)</f>
        <v>73339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57295</v>
      </c>
      <c r="C11" s="15">
        <v>71023</v>
      </c>
      <c r="D11" s="15">
        <v>201782</v>
      </c>
      <c r="E11" s="15">
        <v>178674</v>
      </c>
      <c r="F11" s="15">
        <v>185261</v>
      </c>
      <c r="G11" s="15">
        <v>94751</v>
      </c>
      <c r="H11" s="15">
        <v>48429</v>
      </c>
      <c r="I11" s="15">
        <v>88261</v>
      </c>
      <c r="J11" s="15">
        <v>72082</v>
      </c>
      <c r="K11" s="15">
        <v>141953</v>
      </c>
      <c r="L11" s="13">
        <f>SUM(B11:K11)</f>
        <v>1139511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1.344876423366077</v>
      </c>
      <c r="C15" s="22">
        <v>1.606877153238729</v>
      </c>
      <c r="D15" s="22">
        <v>1.56762822950455</v>
      </c>
      <c r="E15" s="22">
        <v>1.429116496654826</v>
      </c>
      <c r="F15" s="22">
        <v>1.666383117346097</v>
      </c>
      <c r="G15" s="22">
        <v>1.610441540431394</v>
      </c>
      <c r="H15" s="22">
        <v>1.635773374835915</v>
      </c>
      <c r="I15" s="22">
        <v>1.491037798286368</v>
      </c>
      <c r="J15" s="22">
        <v>1.852719340476023</v>
      </c>
      <c r="K15" s="22">
        <v>1.433282567688141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483352.98</v>
      </c>
      <c r="C17" s="25">
        <f aca="true" t="shared" si="2" ref="C17:K17">C18+C19+C20+C21+C22+C23+C24</f>
        <v>379761.22000000003</v>
      </c>
      <c r="D17" s="25">
        <f t="shared" si="2"/>
        <v>1263150.0899999999</v>
      </c>
      <c r="E17" s="25">
        <f t="shared" si="2"/>
        <v>1020690.8199999998</v>
      </c>
      <c r="F17" s="25">
        <f t="shared" si="2"/>
        <v>1094664.2899999998</v>
      </c>
      <c r="G17" s="25">
        <f t="shared" si="2"/>
        <v>605137.53</v>
      </c>
      <c r="H17" s="25">
        <f t="shared" si="2"/>
        <v>345882.26</v>
      </c>
      <c r="I17" s="25">
        <f t="shared" si="2"/>
        <v>458025.49999999994</v>
      </c>
      <c r="J17" s="25">
        <f t="shared" si="2"/>
        <v>511028.32000000007</v>
      </c>
      <c r="K17" s="25">
        <f t="shared" si="2"/>
        <v>638502.11</v>
      </c>
      <c r="L17" s="25">
        <f>L18+L19+L20+L21+L22+L23+L24</f>
        <v>6800195.12</v>
      </c>
      <c r="M17"/>
    </row>
    <row r="18" spans="1:13" ht="17.25" customHeight="1">
      <c r="A18" s="26" t="s">
        <v>24</v>
      </c>
      <c r="B18" s="33">
        <f aca="true" t="shared" si="3" ref="B18:K18">ROUND(B13*B7,2)</f>
        <v>357459.51</v>
      </c>
      <c r="C18" s="33">
        <f t="shared" si="3"/>
        <v>232609.82</v>
      </c>
      <c r="D18" s="33">
        <f t="shared" si="3"/>
        <v>787777.17</v>
      </c>
      <c r="E18" s="33">
        <f t="shared" si="3"/>
        <v>701964.24</v>
      </c>
      <c r="F18" s="33">
        <f t="shared" si="3"/>
        <v>640550.12</v>
      </c>
      <c r="G18" s="33">
        <f t="shared" si="3"/>
        <v>364391.99</v>
      </c>
      <c r="H18" s="33">
        <f t="shared" si="3"/>
        <v>203689.17</v>
      </c>
      <c r="I18" s="33">
        <f t="shared" si="3"/>
        <v>303499.07</v>
      </c>
      <c r="J18" s="33">
        <f t="shared" si="3"/>
        <v>269760.26</v>
      </c>
      <c r="K18" s="33">
        <f t="shared" si="3"/>
        <v>434658.9</v>
      </c>
      <c r="L18" s="33">
        <f aca="true" t="shared" si="4" ref="L18:L24">SUM(B18:K18)</f>
        <v>4296360.25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123279.36</v>
      </c>
      <c r="C19" s="33">
        <f t="shared" si="5"/>
        <v>141165.59</v>
      </c>
      <c r="D19" s="33">
        <f t="shared" si="5"/>
        <v>447164.56</v>
      </c>
      <c r="E19" s="33">
        <f t="shared" si="5"/>
        <v>301224.44</v>
      </c>
      <c r="F19" s="33">
        <f t="shared" si="5"/>
        <v>426851.79</v>
      </c>
      <c r="G19" s="33">
        <f t="shared" si="5"/>
        <v>222440.01</v>
      </c>
      <c r="H19" s="33">
        <f t="shared" si="5"/>
        <v>129500.15</v>
      </c>
      <c r="I19" s="33">
        <f t="shared" si="5"/>
        <v>149029.52</v>
      </c>
      <c r="J19" s="33">
        <f t="shared" si="5"/>
        <v>230029.79</v>
      </c>
      <c r="K19" s="33">
        <f t="shared" si="5"/>
        <v>188330.12</v>
      </c>
      <c r="L19" s="33">
        <f t="shared" si="4"/>
        <v>2359015.33</v>
      </c>
      <c r="M19"/>
    </row>
    <row r="20" spans="1:13" ht="17.25" customHeight="1">
      <c r="A20" s="27" t="s">
        <v>26</v>
      </c>
      <c r="B20" s="33">
        <v>1272.88</v>
      </c>
      <c r="C20" s="33">
        <v>4644.58</v>
      </c>
      <c r="D20" s="33">
        <v>25525.9</v>
      </c>
      <c r="E20" s="33">
        <v>19148.71</v>
      </c>
      <c r="F20" s="33">
        <v>25921.15</v>
      </c>
      <c r="G20" s="33">
        <v>18305.53</v>
      </c>
      <c r="H20" s="33">
        <v>11351.71</v>
      </c>
      <c r="I20" s="33">
        <v>4155.68</v>
      </c>
      <c r="J20" s="33">
        <v>8555.81</v>
      </c>
      <c r="K20" s="33">
        <v>12830.63</v>
      </c>
      <c r="L20" s="33">
        <f t="shared" si="4"/>
        <v>131712.58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-38686.600000000006</v>
      </c>
      <c r="C27" s="33">
        <f t="shared" si="6"/>
        <v>-21828.4</v>
      </c>
      <c r="D27" s="33">
        <f t="shared" si="6"/>
        <v>-62902.4</v>
      </c>
      <c r="E27" s="33">
        <f t="shared" si="6"/>
        <v>-56106.55</v>
      </c>
      <c r="F27" s="33">
        <f t="shared" si="6"/>
        <v>-48391.2</v>
      </c>
      <c r="G27" s="33">
        <f t="shared" si="6"/>
        <v>-30140</v>
      </c>
      <c r="H27" s="33">
        <f t="shared" si="6"/>
        <v>-21543.96</v>
      </c>
      <c r="I27" s="33">
        <f t="shared" si="6"/>
        <v>-36396.77</v>
      </c>
      <c r="J27" s="33">
        <f t="shared" si="6"/>
        <v>-18713.2</v>
      </c>
      <c r="K27" s="33">
        <f t="shared" si="6"/>
        <v>-38249.2</v>
      </c>
      <c r="L27" s="33">
        <f aca="true" t="shared" si="7" ref="L27:L33">SUM(B27:K27)</f>
        <v>-372958.2800000001</v>
      </c>
      <c r="M27"/>
    </row>
    <row r="28" spans="1:13" ht="18.75" customHeight="1">
      <c r="A28" s="27" t="s">
        <v>30</v>
      </c>
      <c r="B28" s="33">
        <f>B29+B30+B31+B32</f>
        <v>-18691.2</v>
      </c>
      <c r="C28" s="33">
        <f aca="true" t="shared" si="8" ref="C28:K28">C29+C30+C31+C32</f>
        <v>-21828.4</v>
      </c>
      <c r="D28" s="33">
        <f t="shared" si="8"/>
        <v>-62902.4</v>
      </c>
      <c r="E28" s="33">
        <f t="shared" si="8"/>
        <v>-51546</v>
      </c>
      <c r="F28" s="33">
        <f t="shared" si="8"/>
        <v>-48391.2</v>
      </c>
      <c r="G28" s="33">
        <f t="shared" si="8"/>
        <v>-30140</v>
      </c>
      <c r="H28" s="33">
        <f t="shared" si="8"/>
        <v>-13706</v>
      </c>
      <c r="I28" s="33">
        <f t="shared" si="8"/>
        <v>-36396.77</v>
      </c>
      <c r="J28" s="33">
        <f t="shared" si="8"/>
        <v>-18713.2</v>
      </c>
      <c r="K28" s="33">
        <f t="shared" si="8"/>
        <v>-38249.2</v>
      </c>
      <c r="L28" s="33">
        <f t="shared" si="7"/>
        <v>-340564.37000000005</v>
      </c>
      <c r="M28"/>
    </row>
    <row r="29" spans="1:13" s="36" customFormat="1" ht="18.75" customHeight="1">
      <c r="A29" s="34" t="s">
        <v>58</v>
      </c>
      <c r="B29" s="33">
        <f>-ROUND((B9)*$E$3,2)</f>
        <v>-18691.2</v>
      </c>
      <c r="C29" s="33">
        <f aca="true" t="shared" si="9" ref="C29:K29">-ROUND((C9)*$E$3,2)</f>
        <v>-21828.4</v>
      </c>
      <c r="D29" s="33">
        <f t="shared" si="9"/>
        <v>-62902.4</v>
      </c>
      <c r="E29" s="33">
        <f t="shared" si="9"/>
        <v>-51546</v>
      </c>
      <c r="F29" s="33">
        <f t="shared" si="9"/>
        <v>-48391.2</v>
      </c>
      <c r="G29" s="33">
        <f t="shared" si="9"/>
        <v>-30140</v>
      </c>
      <c r="H29" s="33">
        <f t="shared" si="9"/>
        <v>-13706</v>
      </c>
      <c r="I29" s="33">
        <f t="shared" si="9"/>
        <v>-18524</v>
      </c>
      <c r="J29" s="33">
        <f t="shared" si="9"/>
        <v>-18713.2</v>
      </c>
      <c r="K29" s="33">
        <f t="shared" si="9"/>
        <v>-38249.2</v>
      </c>
      <c r="L29" s="33">
        <f t="shared" si="7"/>
        <v>-322691.60000000003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-129.51</v>
      </c>
      <c r="J31" s="17">
        <v>0</v>
      </c>
      <c r="K31" s="17">
        <v>0</v>
      </c>
      <c r="L31" s="33">
        <f t="shared" si="7"/>
        <v>-129.51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-17743.26</v>
      </c>
      <c r="J32" s="17">
        <v>0</v>
      </c>
      <c r="K32" s="17">
        <v>0</v>
      </c>
      <c r="L32" s="33">
        <f t="shared" si="7"/>
        <v>-17743.26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444666.38</v>
      </c>
      <c r="C48" s="41">
        <f aca="true" t="shared" si="12" ref="C48:K48">IF(C17+C27+C40+C49&lt;0,0,C17+C27+C49)</f>
        <v>357932.82</v>
      </c>
      <c r="D48" s="41">
        <f t="shared" si="12"/>
        <v>1200247.69</v>
      </c>
      <c r="E48" s="41">
        <f t="shared" si="12"/>
        <v>964584.2699999998</v>
      </c>
      <c r="F48" s="41">
        <f t="shared" si="12"/>
        <v>1046273.0899999999</v>
      </c>
      <c r="G48" s="41">
        <f t="shared" si="12"/>
        <v>574997.53</v>
      </c>
      <c r="H48" s="41">
        <f t="shared" si="12"/>
        <v>324338.3</v>
      </c>
      <c r="I48" s="41">
        <f t="shared" si="12"/>
        <v>421628.7299999999</v>
      </c>
      <c r="J48" s="41">
        <f t="shared" si="12"/>
        <v>492315.12000000005</v>
      </c>
      <c r="K48" s="41">
        <f t="shared" si="12"/>
        <v>600252.91</v>
      </c>
      <c r="L48" s="42">
        <f>SUM(B48:K48)</f>
        <v>6427236.839999999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444666.38</v>
      </c>
      <c r="C54" s="41">
        <f aca="true" t="shared" si="14" ref="C54:J54">SUM(C55:C66)</f>
        <v>357932.81999999995</v>
      </c>
      <c r="D54" s="41">
        <f t="shared" si="14"/>
        <v>1200247.69</v>
      </c>
      <c r="E54" s="41">
        <f t="shared" si="14"/>
        <v>964584.27</v>
      </c>
      <c r="F54" s="41">
        <f t="shared" si="14"/>
        <v>1046273.09</v>
      </c>
      <c r="G54" s="41">
        <f t="shared" si="14"/>
        <v>574997.52</v>
      </c>
      <c r="H54" s="41">
        <f t="shared" si="14"/>
        <v>324338.31</v>
      </c>
      <c r="I54" s="41">
        <f>SUM(I55:I69)</f>
        <v>421628.73</v>
      </c>
      <c r="J54" s="41">
        <f t="shared" si="14"/>
        <v>492315.12</v>
      </c>
      <c r="K54" s="41">
        <f>SUM(K55:K68)</f>
        <v>600252.92</v>
      </c>
      <c r="L54" s="46">
        <f>SUM(B54:K54)</f>
        <v>6427236.849999999</v>
      </c>
      <c r="M54" s="40"/>
    </row>
    <row r="55" spans="1:13" ht="18.75" customHeight="1">
      <c r="A55" s="47" t="s">
        <v>51</v>
      </c>
      <c r="B55" s="48">
        <v>444666.38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444666.38</v>
      </c>
      <c r="M55" s="40"/>
    </row>
    <row r="56" spans="1:12" ht="18.75" customHeight="1">
      <c r="A56" s="47" t="s">
        <v>61</v>
      </c>
      <c r="B56" s="17">
        <v>0</v>
      </c>
      <c r="C56" s="48">
        <v>312475.35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312475.35</v>
      </c>
    </row>
    <row r="57" spans="1:12" ht="18.75" customHeight="1">
      <c r="A57" s="47" t="s">
        <v>62</v>
      </c>
      <c r="B57" s="17">
        <v>0</v>
      </c>
      <c r="C57" s="48">
        <v>45457.47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45457.47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1200247.69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1200247.69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964584.27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964584.27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1046273.09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1046273.09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574997.52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574997.52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324338.31</v>
      </c>
      <c r="I62" s="17">
        <v>0</v>
      </c>
      <c r="J62" s="17">
        <v>0</v>
      </c>
      <c r="K62" s="17">
        <v>0</v>
      </c>
      <c r="L62" s="46">
        <f t="shared" si="15"/>
        <v>324338.31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492315.12</v>
      </c>
      <c r="K64" s="17">
        <v>0</v>
      </c>
      <c r="L64" s="46">
        <f t="shared" si="15"/>
        <v>492315.12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335721.46</v>
      </c>
      <c r="L65" s="46">
        <f t="shared" si="15"/>
        <v>335721.46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264531.46</v>
      </c>
      <c r="L66" s="46">
        <f t="shared" si="15"/>
        <v>264531.46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421628.73</v>
      </c>
      <c r="J69" s="53">
        <v>0</v>
      </c>
      <c r="K69" s="53">
        <v>0</v>
      </c>
      <c r="L69" s="51">
        <f>SUM(B69:K69)</f>
        <v>421628.73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2021-05-31T19:22:47Z</dcterms:modified>
  <cp:category/>
  <cp:version/>
  <cp:contentType/>
  <cp:contentStatus/>
</cp:coreProperties>
</file>