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<sst xmlns="http://schemas.openxmlformats.org/spreadsheetml/2006/main" count="80" uniqueCount="79">
  <si>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</si>
  <si>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</si>
  <si>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</si>
  <si>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</si>
  <si>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</si>
  <si>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</si>
  <si>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</si>
  <si>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</si>
  <si>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</si>
  <si>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</si>
  <si>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</si>
  <si>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</si>
  <si>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</si>
  <si>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</si>
  <si>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</si>
  <si>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</si>
  <si>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</si>
  <si>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</si>
  <si>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</si>
  <si>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</si>
  <si>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</si>
  <si>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</si>
  <si>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</si>
  <si>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</si>
  <si>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</si>
  <si>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</si>
  <si>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</si>
  <si>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</si>
  <si>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</si>
  <si>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</si>
  <si>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</si>
  <si>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</si>
  <si>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</si>
  <si>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</si>
  <si>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</si>
  <si>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</si>
  <si>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</si>
  <si>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</si>
  <si>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</si>
  <si>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</si>
  <si>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</si>
  <si>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</si>
  <si>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</si>
  <si>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</si>
  <si>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</si>
  <si>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</si>
  <si>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</si>
  <si>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</si>
  <si>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</si>
  <si>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</si>
  <si>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</si>
  <si>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</si>
  <si>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</si>
  <si>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</si>
  <si>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</si>
  <si>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</si>
  <si>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</si>
  <si>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</si>
  <si>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</si>
  <si>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</si>
  <si>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</si>
  <si>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</si>
  <si>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</si>
  <si>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</si>
  <si>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</si>
  <si>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</si>
  <si>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</si>
  <si>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</si>
  <si>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</si>
  <si>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</si>
  <si>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</si>
  <si>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</si>
  <si>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</si>
  <si>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</si>
  <si>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</si>
  <si>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28/05/21 - VENCIMENTO 07/06/21</t>
  </si>
  <si>
    <t>7.15. Consórcio KBPX</t>
  </si>
  <si>
    <t>5.3. Revisão de Remuneração pelo Transporte Coletivo ¹</t>
  </si>
  <si>
    <t>¹ Energia para tração de mar e abr/21.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</si>
</sst>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61597</v>
      </c>
      <c r="C7" s="10">
        <f>C8+C11</f>
        <v>77244</v>
      </c>
      <c r="D7" s="10">
        <f aca="true" t="shared" si="0" ref="D7:K7">D8+D11</f>
        <v>220026</v>
      </c>
      <c r="E7" s="10">
        <f t="shared" si="0"/>
        <v>193422</v>
      </c>
      <c r="F7" s="10">
        <f t="shared" si="0"/>
        <v>197400</v>
      </c>
      <c r="G7" s="10">
        <f t="shared" si="0"/>
        <v>102870</v>
      </c>
      <c r="H7" s="10">
        <f t="shared" si="0"/>
        <v>51701</v>
      </c>
      <c r="I7" s="10">
        <f t="shared" si="0"/>
        <v>93860</v>
      </c>
      <c r="J7" s="10">
        <f t="shared" si="0"/>
        <v>76972</v>
      </c>
      <c r="K7" s="10">
        <f t="shared" si="0"/>
        <v>156157</v>
      </c>
      <c r="L7" s="10">
        <f>SUM(B7:K7)</f>
        <v>1231249</v>
      </c>
      <c r="M7" s="11"/>
    </row>
    <row r="8" spans="1:13" ht="17.25" customHeight="1">
      <c r="A8" s="12" t="s">
        <v>18</v>
      </c>
      <c r="B8" s="13">
        <f>B9+B10</f>
        <v>4431</v>
      </c>
      <c r="C8" s="13">
        <f aca="true" t="shared" si="1" ref="C8:K8">C9+C10</f>
        <v>5475</v>
      </c>
      <c r="D8" s="13">
        <f t="shared" si="1"/>
        <v>15060</v>
      </c>
      <c r="E8" s="13">
        <f t="shared" si="1"/>
        <v>12431</v>
      </c>
      <c r="F8" s="13">
        <f t="shared" si="1"/>
        <v>12139</v>
      </c>
      <c r="G8" s="13">
        <f t="shared" si="1"/>
        <v>7288</v>
      </c>
      <c r="H8" s="13">
        <f t="shared" si="1"/>
        <v>3437</v>
      </c>
      <c r="I8" s="13">
        <f t="shared" si="1"/>
        <v>4578</v>
      </c>
      <c r="J8" s="13">
        <f t="shared" si="1"/>
        <v>4495</v>
      </c>
      <c r="K8" s="13">
        <f t="shared" si="1"/>
        <v>9337</v>
      </c>
      <c r="L8" s="13">
        <f>SUM(B8:K8)</f>
        <v>78671</v>
      </c>
      <c r="M8"/>
    </row>
    <row r="9" spans="1:13" ht="17.25" customHeight="1">
      <c r="A9" s="14" t="s">
        <v>19</v>
      </c>
      <c r="B9" s="15">
        <v>4430</v>
      </c>
      <c r="C9" s="15">
        <v>5475</v>
      </c>
      <c r="D9" s="15">
        <v>15060</v>
      </c>
      <c r="E9" s="15">
        <v>12431</v>
      </c>
      <c r="F9" s="15">
        <v>12139</v>
      </c>
      <c r="G9" s="15">
        <v>7288</v>
      </c>
      <c r="H9" s="15">
        <v>3434</v>
      </c>
      <c r="I9" s="15">
        <v>4578</v>
      </c>
      <c r="J9" s="15">
        <v>4495</v>
      </c>
      <c r="K9" s="15">
        <v>9337</v>
      </c>
      <c r="L9" s="13">
        <f>SUM(B9:K9)</f>
        <v>78667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57166</v>
      </c>
      <c r="C11" s="15">
        <v>71769</v>
      </c>
      <c r="D11" s="15">
        <v>204966</v>
      </c>
      <c r="E11" s="15">
        <v>180991</v>
      </c>
      <c r="F11" s="15">
        <v>185261</v>
      </c>
      <c r="G11" s="15">
        <v>95582</v>
      </c>
      <c r="H11" s="15">
        <v>48264</v>
      </c>
      <c r="I11" s="15">
        <v>89282</v>
      </c>
      <c r="J11" s="15">
        <v>72477</v>
      </c>
      <c r="K11" s="15">
        <v>146820</v>
      </c>
      <c r="L11" s="13">
        <f>SUM(B11:K11)</f>
        <v>1152578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1.3174570629435</v>
      </c>
      <c r="C15" s="22">
        <v>1.57895594933959</v>
      </c>
      <c r="D15" s="22">
        <v>1.530522208444827</v>
      </c>
      <c r="E15" s="22">
        <v>1.391331054813217</v>
      </c>
      <c r="F15" s="22">
        <v>1.6479946391708</v>
      </c>
      <c r="G15" s="22">
        <v>1.57582787125052</v>
      </c>
      <c r="H15" s="22">
        <v>1.628986235077764</v>
      </c>
      <c r="I15" s="22">
        <v>1.462062708804777</v>
      </c>
      <c r="J15" s="22">
        <v>1.820160271447456</v>
      </c>
      <c r="K15" s="22">
        <v>1.390965193616878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474216.86999999994</v>
      </c>
      <c r="C17" s="25">
        <f aca="true" t="shared" si="2" ref="C17:K17">C18+C19+C20+C21+C22+C23+C24</f>
        <v>379642.08</v>
      </c>
      <c r="D17" s="25">
        <f t="shared" si="2"/>
        <v>1256734.22</v>
      </c>
      <c r="E17" s="25">
        <f t="shared" si="2"/>
        <v>1009888.55</v>
      </c>
      <c r="F17" s="25">
        <f t="shared" si="2"/>
        <v>1088845.72</v>
      </c>
      <c r="G17" s="25">
        <f t="shared" si="2"/>
        <v>599255.8500000001</v>
      </c>
      <c r="H17" s="25">
        <f t="shared" si="2"/>
        <v>345470.18999999994</v>
      </c>
      <c r="I17" s="25">
        <f t="shared" si="2"/>
        <v>456141.33999999997</v>
      </c>
      <c r="J17" s="25">
        <f t="shared" si="2"/>
        <v>506994.39</v>
      </c>
      <c r="K17" s="25">
        <f t="shared" si="2"/>
        <v>642206.5199999999</v>
      </c>
      <c r="L17" s="25">
        <f>L18+L19+L20+L21+L22+L23+L24</f>
        <v>6759395.73</v>
      </c>
      <c r="M17"/>
    </row>
    <row r="18" spans="1:13" ht="17.25" customHeight="1">
      <c r="A18" s="26" t="s">
        <v>24</v>
      </c>
      <c r="B18" s="33">
        <f aca="true" t="shared" si="3" ref="B18:K18">ROUND(B13*B7,2)</f>
        <v>357761.54</v>
      </c>
      <c r="C18" s="33">
        <f t="shared" si="3"/>
        <v>236467.06</v>
      </c>
      <c r="D18" s="33">
        <f t="shared" si="3"/>
        <v>802170.79</v>
      </c>
      <c r="E18" s="33">
        <f t="shared" si="3"/>
        <v>713146.91</v>
      </c>
      <c r="F18" s="33">
        <f t="shared" si="3"/>
        <v>644274.12</v>
      </c>
      <c r="G18" s="33">
        <f t="shared" si="3"/>
        <v>368943.26</v>
      </c>
      <c r="H18" s="33">
        <f t="shared" si="3"/>
        <v>204301.67</v>
      </c>
      <c r="I18" s="33">
        <f t="shared" si="3"/>
        <v>308057.91</v>
      </c>
      <c r="J18" s="33">
        <f t="shared" si="3"/>
        <v>272011.35</v>
      </c>
      <c r="K18" s="33">
        <f t="shared" si="3"/>
        <v>450559.79</v>
      </c>
      <c r="L18" s="33">
        <f aca="true" t="shared" si="4" ref="L18:L24">SUM(B18:K18)</f>
        <v>4357694.4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113573.93</v>
      </c>
      <c r="C19" s="33">
        <f t="shared" si="5"/>
        <v>136904.01</v>
      </c>
      <c r="D19" s="33">
        <f t="shared" si="5"/>
        <v>425569.42</v>
      </c>
      <c r="E19" s="33">
        <f t="shared" si="5"/>
        <v>279076.53</v>
      </c>
      <c r="F19" s="33">
        <f t="shared" si="5"/>
        <v>417486.18</v>
      </c>
      <c r="G19" s="33">
        <f t="shared" si="5"/>
        <v>212447.81</v>
      </c>
      <c r="H19" s="33">
        <f t="shared" si="5"/>
        <v>128502.94</v>
      </c>
      <c r="I19" s="33">
        <f t="shared" si="5"/>
        <v>142342.07</v>
      </c>
      <c r="J19" s="33">
        <f t="shared" si="5"/>
        <v>223092.9</v>
      </c>
      <c r="K19" s="33">
        <f t="shared" si="5"/>
        <v>176153.2</v>
      </c>
      <c r="L19" s="33">
        <f t="shared" si="4"/>
        <v>2255148.99</v>
      </c>
      <c r="M19"/>
    </row>
    <row r="20" spans="1:13" ht="17.25" customHeight="1">
      <c r="A20" s="27" t="s">
        <v>26</v>
      </c>
      <c r="B20" s="33">
        <v>1540.17</v>
      </c>
      <c r="C20" s="33">
        <v>4929.78</v>
      </c>
      <c r="D20" s="33">
        <v>26311.55</v>
      </c>
      <c r="E20" s="33">
        <v>19311.68</v>
      </c>
      <c r="F20" s="33">
        <v>25744.19</v>
      </c>
      <c r="G20" s="33">
        <v>17864.78</v>
      </c>
      <c r="H20" s="33">
        <v>11324.35</v>
      </c>
      <c r="I20" s="33">
        <v>4400.13</v>
      </c>
      <c r="J20" s="33">
        <v>9207.68</v>
      </c>
      <c r="K20" s="33">
        <v>12811.07</v>
      </c>
      <c r="L20" s="33">
        <f t="shared" si="4"/>
        <v>133445.38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-364388.56</v>
      </c>
      <c r="C27" s="33">
        <f t="shared" si="6"/>
        <v>-24090</v>
      </c>
      <c r="D27" s="33">
        <f t="shared" si="6"/>
        <v>-66264</v>
      </c>
      <c r="E27" s="33">
        <f t="shared" si="6"/>
        <v>-59256.950000000004</v>
      </c>
      <c r="F27" s="33">
        <f t="shared" si="6"/>
        <v>-53411.6</v>
      </c>
      <c r="G27" s="33">
        <f t="shared" si="6"/>
        <v>-32067.2</v>
      </c>
      <c r="H27" s="33">
        <f t="shared" si="6"/>
        <v>-22947.56</v>
      </c>
      <c r="I27" s="33">
        <f t="shared" si="6"/>
        <v>-40195.57</v>
      </c>
      <c r="J27" s="33">
        <f t="shared" si="6"/>
        <v>-19778</v>
      </c>
      <c r="K27" s="33">
        <f t="shared" si="6"/>
        <v>-41082.8</v>
      </c>
      <c r="L27" s="33">
        <f aca="true" t="shared" si="7" ref="L27:L33">SUM(B27:K27)</f>
        <v>-723482.24</v>
      </c>
      <c r="M27"/>
    </row>
    <row r="28" spans="1:13" ht="18.75" customHeight="1">
      <c r="A28" s="27" t="s">
        <v>30</v>
      </c>
      <c r="B28" s="33">
        <f>B29+B30+B31+B32</f>
        <v>-19492</v>
      </c>
      <c r="C28" s="33">
        <f aca="true" t="shared" si="8" ref="C28:K28">C29+C30+C31+C32</f>
        <v>-24090</v>
      </c>
      <c r="D28" s="33">
        <f t="shared" si="8"/>
        <v>-66264</v>
      </c>
      <c r="E28" s="33">
        <f t="shared" si="8"/>
        <v>-54696.4</v>
      </c>
      <c r="F28" s="33">
        <f t="shared" si="8"/>
        <v>-53411.6</v>
      </c>
      <c r="G28" s="33">
        <f t="shared" si="8"/>
        <v>-32067.2</v>
      </c>
      <c r="H28" s="33">
        <f t="shared" si="8"/>
        <v>-15109.6</v>
      </c>
      <c r="I28" s="33">
        <f t="shared" si="8"/>
        <v>-40195.57</v>
      </c>
      <c r="J28" s="33">
        <f t="shared" si="8"/>
        <v>-19778</v>
      </c>
      <c r="K28" s="33">
        <f t="shared" si="8"/>
        <v>-41082.8</v>
      </c>
      <c r="L28" s="33">
        <f t="shared" si="7"/>
        <v>-366187.17</v>
      </c>
      <c r="M28"/>
    </row>
    <row r="29" spans="1:13" s="36" customFormat="1" ht="18.75" customHeight="1">
      <c r="A29" s="34" t="s">
        <v>57</v>
      </c>
      <c r="B29" s="33">
        <f>-ROUND((B9)*$E$3,2)</f>
        <v>-19492</v>
      </c>
      <c r="C29" s="33">
        <f aca="true" t="shared" si="9" ref="C29:K29">-ROUND((C9)*$E$3,2)</f>
        <v>-24090</v>
      </c>
      <c r="D29" s="33">
        <f t="shared" si="9"/>
        <v>-66264</v>
      </c>
      <c r="E29" s="33">
        <f t="shared" si="9"/>
        <v>-54696.4</v>
      </c>
      <c r="F29" s="33">
        <f t="shared" si="9"/>
        <v>-53411.6</v>
      </c>
      <c r="G29" s="33">
        <f t="shared" si="9"/>
        <v>-32067.2</v>
      </c>
      <c r="H29" s="33">
        <f t="shared" si="9"/>
        <v>-15109.6</v>
      </c>
      <c r="I29" s="33">
        <f t="shared" si="9"/>
        <v>-20143.2</v>
      </c>
      <c r="J29" s="33">
        <f t="shared" si="9"/>
        <v>-19778</v>
      </c>
      <c r="K29" s="33">
        <f t="shared" si="9"/>
        <v>-41082.8</v>
      </c>
      <c r="L29" s="33">
        <f t="shared" si="7"/>
        <v>-346134.8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-129.53</v>
      </c>
      <c r="J31" s="17">
        <v>0</v>
      </c>
      <c r="K31" s="17">
        <v>0</v>
      </c>
      <c r="L31" s="33">
        <f t="shared" si="7"/>
        <v>-129.53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-19922.84</v>
      </c>
      <c r="J32" s="17">
        <v>0</v>
      </c>
      <c r="K32" s="17">
        <v>0</v>
      </c>
      <c r="L32" s="33">
        <f t="shared" si="7"/>
        <v>-19922.84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-324901.16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2">
        <f>SUM(B46:K46)</f>
        <v>-324901.16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109828.30999999994</v>
      </c>
      <c r="C48" s="41">
        <f aca="true" t="shared" si="12" ref="C48:K48">IF(C17+C27+C40+C49&lt;0,0,C17+C27+C49)</f>
        <v>355552.08</v>
      </c>
      <c r="D48" s="41">
        <f t="shared" si="12"/>
        <v>1190470.22</v>
      </c>
      <c r="E48" s="41">
        <f t="shared" si="12"/>
        <v>950631.6000000001</v>
      </c>
      <c r="F48" s="41">
        <f t="shared" si="12"/>
        <v>1035434.12</v>
      </c>
      <c r="G48" s="41">
        <f t="shared" si="12"/>
        <v>567188.6500000001</v>
      </c>
      <c r="H48" s="41">
        <f t="shared" si="12"/>
        <v>322522.62999999995</v>
      </c>
      <c r="I48" s="41">
        <f t="shared" si="12"/>
        <v>415945.76999999996</v>
      </c>
      <c r="J48" s="41">
        <f t="shared" si="12"/>
        <v>487216.39</v>
      </c>
      <c r="K48" s="41">
        <f t="shared" si="12"/>
        <v>601123.7199999999</v>
      </c>
      <c r="L48" s="42">
        <f>SUM(B48:K48)</f>
        <v>6035913.489999999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109828.3</v>
      </c>
      <c r="C54" s="41">
        <f aca="true" t="shared" si="14" ref="C54:J54">SUM(C55:C66)</f>
        <v>355552.08</v>
      </c>
      <c r="D54" s="41">
        <f t="shared" si="14"/>
        <v>1190470.22</v>
      </c>
      <c r="E54" s="41">
        <f t="shared" si="14"/>
        <v>950631.62</v>
      </c>
      <c r="F54" s="41">
        <f t="shared" si="14"/>
        <v>1035434.12</v>
      </c>
      <c r="G54" s="41">
        <f t="shared" si="14"/>
        <v>567188.64</v>
      </c>
      <c r="H54" s="41">
        <f t="shared" si="14"/>
        <v>322522.63</v>
      </c>
      <c r="I54" s="41">
        <f>SUM(I55:I69)</f>
        <v>415945.77</v>
      </c>
      <c r="J54" s="41">
        <f t="shared" si="14"/>
        <v>487216.39</v>
      </c>
      <c r="K54" s="41">
        <f>SUM(K55:K68)</f>
        <v>601123.72</v>
      </c>
      <c r="L54" s="46">
        <f>SUM(B54:K54)</f>
        <v>6035913.49</v>
      </c>
      <c r="M54" s="40"/>
    </row>
    <row r="55" spans="1:13" ht="18.75" customHeight="1">
      <c r="A55" s="47" t="s">
        <v>50</v>
      </c>
      <c r="B55" s="48">
        <v>109828.3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109828.3</v>
      </c>
      <c r="M55" s="40"/>
    </row>
    <row r="56" spans="1:12" ht="18.75" customHeight="1">
      <c r="A56" s="47" t="s">
        <v>60</v>
      </c>
      <c r="B56" s="17">
        <v>0</v>
      </c>
      <c r="C56" s="48">
        <v>310716.96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310716.96</v>
      </c>
    </row>
    <row r="57" spans="1:12" ht="18.75" customHeight="1">
      <c r="A57" s="47" t="s">
        <v>61</v>
      </c>
      <c r="B57" s="17">
        <v>0</v>
      </c>
      <c r="C57" s="48">
        <v>44835.12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44835.12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1190470.22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1190470.22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950631.62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950631.62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1035434.12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1035434.12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567188.64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567188.64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322522.63</v>
      </c>
      <c r="I62" s="17">
        <v>0</v>
      </c>
      <c r="J62" s="17">
        <v>0</v>
      </c>
      <c r="K62" s="17">
        <v>0</v>
      </c>
      <c r="L62" s="46">
        <f t="shared" si="15"/>
        <v>322522.63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487216.39</v>
      </c>
      <c r="K64" s="17">
        <v>0</v>
      </c>
      <c r="L64" s="46">
        <f t="shared" si="15"/>
        <v>487216.39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335968.05</v>
      </c>
      <c r="L65" s="46">
        <f t="shared" si="15"/>
        <v>335968.05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265155.67</v>
      </c>
      <c r="L66" s="46">
        <f t="shared" si="15"/>
        <v>265155.67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415945.77</v>
      </c>
      <c r="J69" s="53">
        <v>0</v>
      </c>
      <c r="K69" s="53">
        <v>0</v>
      </c>
      <c r="L69" s="51">
        <f>SUM(B69:K69)</f>
        <v>415945.77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2021-06-04T17:43:10Z</dcterms:modified>
  <cp:category/>
  <cp:version/>
  <cp:contentType/>
  <cp:contentStatus/>
</cp:coreProperties>
</file>