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<sst xmlns="http://schemas.openxmlformats.org/spreadsheetml/2006/main" count="79" uniqueCount="78">
  <si>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</si>
  <si>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</si>
  <si>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</si>
  <si>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</si>
  <si>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</si>
  <si>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</si>
  <si>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</si>
  <si>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</si>
  <si>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</si>
  <si>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</si>
  <si>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</si>
  <si>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</si>
  <si>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</si>
  <si>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</si>
  <si>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</si>
  <si>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</si>
  <si>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</si>
  <si>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</si>
  <si>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</si>
  <si>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</si>
  <si>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</si>
  <si>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</si>
  <si>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</si>
  <si>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</si>
  <si>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</si>
  <si>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</si>
  <si>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</si>
  <si>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</si>
  <si>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</si>
  <si>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</si>
  <si>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</si>
  <si>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</si>
  <si>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</si>
  <si>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</si>
  <si>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</si>
  <si>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</si>
  <si>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</si>
  <si>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</si>
  <si>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</si>
  <si>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</si>
  <si>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</si>
  <si>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</si>
  <si>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</si>
  <si>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</si>
  <si>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</si>
  <si>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</si>
  <si>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</si>
  <si>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</si>
  <si>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</si>
  <si>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</si>
  <si>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</si>
  <si>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</si>
  <si>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</si>
  <si>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</si>
  <si>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</si>
  <si>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</si>
  <si>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</si>
  <si>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</si>
  <si>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</si>
  <si>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</si>
  <si>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</si>
  <si>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</si>
  <si>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</si>
  <si>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</si>
  <si>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</si>
  <si>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</si>
  <si>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</si>
  <si>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</si>
  <si>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</si>
  <si>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</si>
  <si>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</si>
  <si>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</si>
  <si>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</si>
  <si>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</si>
  <si>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</si>
  <si>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</si>
  <si>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30/05/21 - VENCIMENTO 07/06/21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</si>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</sst>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15050</v>
      </c>
      <c r="C7" s="10">
        <f>C8+C11</f>
        <v>20087</v>
      </c>
      <c r="D7" s="10">
        <f aca="true" t="shared" si="0" ref="D7:K7">D8+D11</f>
        <v>57685</v>
      </c>
      <c r="E7" s="10">
        <f t="shared" si="0"/>
        <v>60318</v>
      </c>
      <c r="F7" s="10">
        <f t="shared" si="0"/>
        <v>60549</v>
      </c>
      <c r="G7" s="10">
        <f t="shared" si="0"/>
        <v>24953</v>
      </c>
      <c r="H7" s="10">
        <f t="shared" si="0"/>
        <v>13136</v>
      </c>
      <c r="I7" s="10">
        <f t="shared" si="0"/>
        <v>28649</v>
      </c>
      <c r="J7" s="10">
        <f t="shared" si="0"/>
        <v>16260</v>
      </c>
      <c r="K7" s="10">
        <f t="shared" si="0"/>
        <v>46210</v>
      </c>
      <c r="L7" s="10">
        <f>SUM(B7:K7)</f>
        <v>342897</v>
      </c>
      <c r="M7" s="11"/>
    </row>
    <row r="8" spans="1:13" ht="17.25" customHeight="1">
      <c r="A8" s="12" t="s">
        <v>18</v>
      </c>
      <c r="B8" s="13">
        <f>B9+B10</f>
        <v>1338</v>
      </c>
      <c r="C8" s="13">
        <f aca="true" t="shared" si="1" ref="C8:K8">C9+C10</f>
        <v>1770</v>
      </c>
      <c r="D8" s="13">
        <f t="shared" si="1"/>
        <v>5415</v>
      </c>
      <c r="E8" s="13">
        <f t="shared" si="1"/>
        <v>5458</v>
      </c>
      <c r="F8" s="13">
        <f t="shared" si="1"/>
        <v>5403</v>
      </c>
      <c r="G8" s="13">
        <f t="shared" si="1"/>
        <v>2136</v>
      </c>
      <c r="H8" s="13">
        <f t="shared" si="1"/>
        <v>950</v>
      </c>
      <c r="I8" s="13">
        <f t="shared" si="1"/>
        <v>1782</v>
      </c>
      <c r="J8" s="13">
        <f t="shared" si="1"/>
        <v>984</v>
      </c>
      <c r="K8" s="13">
        <f t="shared" si="1"/>
        <v>2959</v>
      </c>
      <c r="L8" s="13">
        <f>SUM(B8:K8)</f>
        <v>28195</v>
      </c>
      <c r="M8"/>
    </row>
    <row r="9" spans="1:13" ht="17.25" customHeight="1">
      <c r="A9" s="14" t="s">
        <v>19</v>
      </c>
      <c r="B9" s="15">
        <v>1338</v>
      </c>
      <c r="C9" s="15">
        <v>1770</v>
      </c>
      <c r="D9" s="15">
        <v>5415</v>
      </c>
      <c r="E9" s="15">
        <v>5458</v>
      </c>
      <c r="F9" s="15">
        <v>5403</v>
      </c>
      <c r="G9" s="15">
        <v>2136</v>
      </c>
      <c r="H9" s="15">
        <v>950</v>
      </c>
      <c r="I9" s="15">
        <v>1782</v>
      </c>
      <c r="J9" s="15">
        <v>984</v>
      </c>
      <c r="K9" s="15">
        <v>2959</v>
      </c>
      <c r="L9" s="13">
        <f>SUM(B9:K9)</f>
        <v>28195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13712</v>
      </c>
      <c r="C11" s="15">
        <v>18317</v>
      </c>
      <c r="D11" s="15">
        <v>52270</v>
      </c>
      <c r="E11" s="15">
        <v>54860</v>
      </c>
      <c r="F11" s="15">
        <v>55146</v>
      </c>
      <c r="G11" s="15">
        <v>22817</v>
      </c>
      <c r="H11" s="15">
        <v>12186</v>
      </c>
      <c r="I11" s="15">
        <v>26867</v>
      </c>
      <c r="J11" s="15">
        <v>15276</v>
      </c>
      <c r="K11" s="15">
        <v>43251</v>
      </c>
      <c r="L11" s="13">
        <f>SUM(B11:K11)</f>
        <v>314702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1.28724013363782</v>
      </c>
      <c r="C15" s="22">
        <v>1.542021302828579</v>
      </c>
      <c r="D15" s="22">
        <v>1.546382514630702</v>
      </c>
      <c r="E15" s="22">
        <v>1.391331054813217</v>
      </c>
      <c r="F15" s="22">
        <v>1.615489844384405</v>
      </c>
      <c r="G15" s="22">
        <v>1.50966715279068</v>
      </c>
      <c r="H15" s="22">
        <v>1.63956402655991</v>
      </c>
      <c r="I15" s="22">
        <v>1.388625771843113</v>
      </c>
      <c r="J15" s="22">
        <v>1.843396282235674</v>
      </c>
      <c r="K15" s="22">
        <v>1.350451666737288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114757.67</v>
      </c>
      <c r="C17" s="25">
        <f aca="true" t="shared" si="2" ref="C17:K17">C18+C19+C20+C21+C22+C23+C24</f>
        <v>98689.71</v>
      </c>
      <c r="D17" s="25">
        <f t="shared" si="2"/>
        <v>341764.26</v>
      </c>
      <c r="E17" s="25">
        <f t="shared" si="2"/>
        <v>318734.56</v>
      </c>
      <c r="F17" s="25">
        <f t="shared" si="2"/>
        <v>334230.50999999995</v>
      </c>
      <c r="G17" s="25">
        <f t="shared" si="2"/>
        <v>143965.53999999998</v>
      </c>
      <c r="H17" s="25">
        <f t="shared" si="2"/>
        <v>91377.86</v>
      </c>
      <c r="I17" s="25">
        <f t="shared" si="2"/>
        <v>135823.39</v>
      </c>
      <c r="J17" s="25">
        <f t="shared" si="2"/>
        <v>112924.89</v>
      </c>
      <c r="K17" s="25">
        <f t="shared" si="2"/>
        <v>190315.78999999998</v>
      </c>
      <c r="L17" s="25">
        <f>L18+L19+L20+L21+L22+L23+L24</f>
        <v>1882584.18</v>
      </c>
      <c r="M17"/>
    </row>
    <row r="18" spans="1:13" ht="17.25" customHeight="1">
      <c r="A18" s="26" t="s">
        <v>24</v>
      </c>
      <c r="B18" s="33">
        <f aca="true" t="shared" si="3" ref="B18:K18">ROUND(B13*B7,2)</f>
        <v>87411.91</v>
      </c>
      <c r="C18" s="33">
        <f t="shared" si="3"/>
        <v>61492.33</v>
      </c>
      <c r="D18" s="33">
        <f t="shared" si="3"/>
        <v>210307.97</v>
      </c>
      <c r="E18" s="33">
        <f t="shared" si="3"/>
        <v>222392.47</v>
      </c>
      <c r="F18" s="33">
        <f t="shared" si="3"/>
        <v>197619.83</v>
      </c>
      <c r="G18" s="33">
        <f t="shared" si="3"/>
        <v>89493.93</v>
      </c>
      <c r="H18" s="33">
        <f t="shared" si="3"/>
        <v>51908.22</v>
      </c>
      <c r="I18" s="33">
        <f t="shared" si="3"/>
        <v>94028.88</v>
      </c>
      <c r="J18" s="33">
        <f t="shared" si="3"/>
        <v>57461.21</v>
      </c>
      <c r="K18" s="33">
        <f t="shared" si="3"/>
        <v>133329.71</v>
      </c>
      <c r="L18" s="33">
        <f aca="true" t="shared" si="4" ref="L18:L24">SUM(B18:K18)</f>
        <v>1205446.46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25108.21</v>
      </c>
      <c r="C19" s="33">
        <f t="shared" si="5"/>
        <v>33330.15</v>
      </c>
      <c r="D19" s="33">
        <f t="shared" si="5"/>
        <v>114908.6</v>
      </c>
      <c r="E19" s="33">
        <f t="shared" si="5"/>
        <v>87029.08</v>
      </c>
      <c r="F19" s="33">
        <f t="shared" si="5"/>
        <v>121633</v>
      </c>
      <c r="G19" s="33">
        <f t="shared" si="5"/>
        <v>45612.12</v>
      </c>
      <c r="H19" s="33">
        <f t="shared" si="5"/>
        <v>33198.63</v>
      </c>
      <c r="I19" s="33">
        <f t="shared" si="5"/>
        <v>36542.05</v>
      </c>
      <c r="J19" s="33">
        <f t="shared" si="5"/>
        <v>48462.57</v>
      </c>
      <c r="K19" s="33">
        <f t="shared" si="5"/>
        <v>46725.62</v>
      </c>
      <c r="L19" s="33">
        <f t="shared" si="4"/>
        <v>592550.03</v>
      </c>
      <c r="M19"/>
    </row>
    <row r="20" spans="1:13" ht="17.25" customHeight="1">
      <c r="A20" s="27" t="s">
        <v>26</v>
      </c>
      <c r="B20" s="33">
        <v>896.32</v>
      </c>
      <c r="C20" s="33">
        <v>2526</v>
      </c>
      <c r="D20" s="33">
        <v>13865.23</v>
      </c>
      <c r="E20" s="33">
        <v>10959.58</v>
      </c>
      <c r="F20" s="33">
        <v>13636.45</v>
      </c>
      <c r="G20" s="33">
        <v>8859.49</v>
      </c>
      <c r="H20" s="33">
        <v>4929.78</v>
      </c>
      <c r="I20" s="33">
        <v>3911.23</v>
      </c>
      <c r="J20" s="33">
        <v>4318.65</v>
      </c>
      <c r="K20" s="33">
        <v>7578</v>
      </c>
      <c r="L20" s="33">
        <f t="shared" si="4"/>
        <v>71480.73000000001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-25882.600000000002</v>
      </c>
      <c r="C27" s="33">
        <f t="shared" si="6"/>
        <v>-7788</v>
      </c>
      <c r="D27" s="33">
        <f t="shared" si="6"/>
        <v>-23826</v>
      </c>
      <c r="E27" s="33">
        <f t="shared" si="6"/>
        <v>-28575.75</v>
      </c>
      <c r="F27" s="33">
        <f t="shared" si="6"/>
        <v>-23773.2</v>
      </c>
      <c r="G27" s="33">
        <f t="shared" si="6"/>
        <v>-9398.4</v>
      </c>
      <c r="H27" s="33">
        <f t="shared" si="6"/>
        <v>-12017.96</v>
      </c>
      <c r="I27" s="33">
        <f t="shared" si="6"/>
        <v>-7840.8</v>
      </c>
      <c r="J27" s="33">
        <f t="shared" si="6"/>
        <v>-4329.6</v>
      </c>
      <c r="K27" s="33">
        <f t="shared" si="6"/>
        <v>-13019.6</v>
      </c>
      <c r="L27" s="33">
        <f aca="true" t="shared" si="7" ref="L27:L33">SUM(B27:K27)</f>
        <v>-156451.91</v>
      </c>
      <c r="M27"/>
    </row>
    <row r="28" spans="1:13" ht="18.75" customHeight="1">
      <c r="A28" s="27" t="s">
        <v>30</v>
      </c>
      <c r="B28" s="33">
        <f>B29+B30+B31+B32</f>
        <v>-5887.2</v>
      </c>
      <c r="C28" s="33">
        <f aca="true" t="shared" si="8" ref="C28:K28">C29+C30+C31+C32</f>
        <v>-7788</v>
      </c>
      <c r="D28" s="33">
        <f t="shared" si="8"/>
        <v>-23826</v>
      </c>
      <c r="E28" s="33">
        <f t="shared" si="8"/>
        <v>-24015.2</v>
      </c>
      <c r="F28" s="33">
        <f t="shared" si="8"/>
        <v>-23773.2</v>
      </c>
      <c r="G28" s="33">
        <f t="shared" si="8"/>
        <v>-9398.4</v>
      </c>
      <c r="H28" s="33">
        <f t="shared" si="8"/>
        <v>-4180</v>
      </c>
      <c r="I28" s="33">
        <f t="shared" si="8"/>
        <v>-7840.8</v>
      </c>
      <c r="J28" s="33">
        <f t="shared" si="8"/>
        <v>-4329.6</v>
      </c>
      <c r="K28" s="33">
        <f t="shared" si="8"/>
        <v>-13019.6</v>
      </c>
      <c r="L28" s="33">
        <f t="shared" si="7"/>
        <v>-124058</v>
      </c>
      <c r="M28"/>
    </row>
    <row r="29" spans="1:13" s="36" customFormat="1" ht="18.75" customHeight="1">
      <c r="A29" s="34" t="s">
        <v>58</v>
      </c>
      <c r="B29" s="33">
        <f>-ROUND((B9)*$E$3,2)</f>
        <v>-5887.2</v>
      </c>
      <c r="C29" s="33">
        <f aca="true" t="shared" si="9" ref="C29:K29">-ROUND((C9)*$E$3,2)</f>
        <v>-7788</v>
      </c>
      <c r="D29" s="33">
        <f t="shared" si="9"/>
        <v>-23826</v>
      </c>
      <c r="E29" s="33">
        <f t="shared" si="9"/>
        <v>-24015.2</v>
      </c>
      <c r="F29" s="33">
        <f t="shared" si="9"/>
        <v>-23773.2</v>
      </c>
      <c r="G29" s="33">
        <f t="shared" si="9"/>
        <v>-9398.4</v>
      </c>
      <c r="H29" s="33">
        <f t="shared" si="9"/>
        <v>-4180</v>
      </c>
      <c r="I29" s="33">
        <f t="shared" si="9"/>
        <v>-7840.8</v>
      </c>
      <c r="J29" s="33">
        <f t="shared" si="9"/>
        <v>-4329.6</v>
      </c>
      <c r="K29" s="33">
        <f t="shared" si="9"/>
        <v>-13019.6</v>
      </c>
      <c r="L29" s="33">
        <f t="shared" si="7"/>
        <v>-124058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88875.06999999999</v>
      </c>
      <c r="C48" s="41">
        <f aca="true" t="shared" si="12" ref="C48:K48">IF(C17+C27+C40+C49&lt;0,0,C17+C27+C49)</f>
        <v>90901.71</v>
      </c>
      <c r="D48" s="41">
        <f t="shared" si="12"/>
        <v>317938.26</v>
      </c>
      <c r="E48" s="41">
        <f t="shared" si="12"/>
        <v>290158.81</v>
      </c>
      <c r="F48" s="41">
        <f t="shared" si="12"/>
        <v>310457.30999999994</v>
      </c>
      <c r="G48" s="41">
        <f t="shared" si="12"/>
        <v>134567.13999999998</v>
      </c>
      <c r="H48" s="41">
        <f t="shared" si="12"/>
        <v>79359.9</v>
      </c>
      <c r="I48" s="41">
        <f t="shared" si="12"/>
        <v>127982.59000000001</v>
      </c>
      <c r="J48" s="41">
        <f t="shared" si="12"/>
        <v>108595.29</v>
      </c>
      <c r="K48" s="41">
        <f t="shared" si="12"/>
        <v>177296.18999999997</v>
      </c>
      <c r="L48" s="42">
        <f>SUM(B48:K48)</f>
        <v>1726132.27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88875.06</v>
      </c>
      <c r="C54" s="41">
        <f aca="true" t="shared" si="14" ref="C54:J54">SUM(C55:C66)</f>
        <v>90901.72</v>
      </c>
      <c r="D54" s="41">
        <f t="shared" si="14"/>
        <v>317938.26</v>
      </c>
      <c r="E54" s="41">
        <f t="shared" si="14"/>
        <v>290158.8</v>
      </c>
      <c r="F54" s="41">
        <f t="shared" si="14"/>
        <v>310457.3</v>
      </c>
      <c r="G54" s="41">
        <f t="shared" si="14"/>
        <v>134567.14</v>
      </c>
      <c r="H54" s="41">
        <f t="shared" si="14"/>
        <v>79359.89</v>
      </c>
      <c r="I54" s="41">
        <f>SUM(I55:I69)</f>
        <v>127982.59</v>
      </c>
      <c r="J54" s="41">
        <f t="shared" si="14"/>
        <v>108595.29</v>
      </c>
      <c r="K54" s="41">
        <f>SUM(K55:K68)</f>
        <v>177296.19</v>
      </c>
      <c r="L54" s="46">
        <f>SUM(B54:K54)</f>
        <v>1726132.2400000002</v>
      </c>
      <c r="M54" s="40"/>
    </row>
    <row r="55" spans="1:13" ht="18.75" customHeight="1">
      <c r="A55" s="47" t="s">
        <v>51</v>
      </c>
      <c r="B55" s="48">
        <v>88875.06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88875.06</v>
      </c>
      <c r="M55" s="40"/>
    </row>
    <row r="56" spans="1:12" ht="18.75" customHeight="1">
      <c r="A56" s="47" t="s">
        <v>61</v>
      </c>
      <c r="B56" s="17">
        <v>0</v>
      </c>
      <c r="C56" s="48">
        <v>79366.29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79366.29</v>
      </c>
    </row>
    <row r="57" spans="1:12" ht="18.75" customHeight="1">
      <c r="A57" s="47" t="s">
        <v>62</v>
      </c>
      <c r="B57" s="17">
        <v>0</v>
      </c>
      <c r="C57" s="48">
        <v>11535.43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11535.43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317938.26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317938.26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290158.8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290158.8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310457.3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310457.3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134567.14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134567.14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79359.89</v>
      </c>
      <c r="I62" s="17">
        <v>0</v>
      </c>
      <c r="J62" s="17">
        <v>0</v>
      </c>
      <c r="K62" s="17">
        <v>0</v>
      </c>
      <c r="L62" s="46">
        <f t="shared" si="15"/>
        <v>79359.89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108595.29</v>
      </c>
      <c r="K64" s="17">
        <v>0</v>
      </c>
      <c r="L64" s="46">
        <f t="shared" si="15"/>
        <v>108595.29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75492.72</v>
      </c>
      <c r="L65" s="46">
        <f t="shared" si="15"/>
        <v>75492.72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101803.47</v>
      </c>
      <c r="L66" s="46">
        <f t="shared" si="15"/>
        <v>101803.47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127982.59</v>
      </c>
      <c r="J69" s="53">
        <v>0</v>
      </c>
      <c r="K69" s="53">
        <v>0</v>
      </c>
      <c r="L69" s="51">
        <f>SUM(B69:K69)</f>
        <v>127982.59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2021-06-04T17:52:43Z</dcterms:modified>
  <cp:category/>
  <cp:version/>
  <cp:contentType/>
  <cp:contentStatus/>
</cp:coreProperties>
</file>