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<sst xmlns="http://schemas.openxmlformats.org/spreadsheetml/2006/main" count="80" uniqueCount="79">
  <si>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</si>
  <si>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</si>
  <si>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</si>
  <si>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</si>
  <si>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</si>
  <si>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</si>
  <si>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</si>
  <si>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</si>
  <si>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</si>
  <si>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</si>
  <si>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</si>
  <si>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</si>
  <si>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</si>
  <si>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</si>
  <si>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</si>
  <si>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</si>
  <si>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</si>
  <si>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</si>
  <si>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</si>
  <si>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</si>
  <si>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</si>
  <si>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</si>
  <si>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</si>
  <si>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</si>
  <si>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</si>
  <si>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</si>
  <si>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</si>
  <si>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</si>
  <si>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</si>
  <si>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</si>
  <si>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</si>
  <si>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</si>
  <si>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</si>
  <si>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</si>
  <si>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</si>
  <si>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</si>
  <si>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</si>
  <si>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</si>
  <si>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</si>
  <si>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</si>
  <si>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</si>
  <si>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</si>
  <si>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</si>
  <si>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</si>
  <si>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</si>
  <si>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</si>
  <si>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</si>
  <si>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</si>
  <si>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</si>
  <si>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</si>
  <si>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</si>
  <si>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</si>
  <si>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</si>
  <si>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</si>
  <si>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</si>
  <si>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</si>
  <si>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</si>
  <si>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</si>
  <si>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</si>
  <si>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</si>
  <si>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</si>
  <si>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</si>
  <si>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</si>
  <si>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</si>
  <si>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</si>
  <si>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</si>
  <si>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</si>
  <si>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</si>
  <si>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</si>
  <si>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</si>
  <si>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</si>
  <si>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</si>
  <si>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</si>
  <si>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</si>
  <si>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</si>
  <si>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31/05/21 - VENCIMENTO 08/06/21</t>
  </si>
  <si>
    <t>7.15. Consórcio KBPX</t>
  </si>
  <si>
    <t>5.3. Revisão de Remuneração pelo Transporte Coletivo ¹</t>
  </si>
  <si>
    <t>¹ Frota parada de mai/21.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</si>
</sst>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59801</v>
      </c>
      <c r="C7" s="10">
        <f>C8+C11</f>
        <v>73102</v>
      </c>
      <c r="D7" s="10">
        <f aca="true" t="shared" si="0" ref="D7:K7">D8+D11</f>
        <v>210682</v>
      </c>
      <c r="E7" s="10">
        <f t="shared" si="0"/>
        <v>184776</v>
      </c>
      <c r="F7" s="10">
        <f t="shared" si="0"/>
        <v>187840</v>
      </c>
      <c r="G7" s="10">
        <f t="shared" si="0"/>
        <v>96906</v>
      </c>
      <c r="H7" s="10">
        <f t="shared" si="0"/>
        <v>48511</v>
      </c>
      <c r="I7" s="10">
        <f t="shared" si="0"/>
        <v>88308</v>
      </c>
      <c r="J7" s="10">
        <f t="shared" si="0"/>
        <v>72738</v>
      </c>
      <c r="K7" s="10">
        <f t="shared" si="0"/>
        <v>146837</v>
      </c>
      <c r="L7" s="10">
        <f>SUM(B7:K7)</f>
        <v>1169501</v>
      </c>
      <c r="M7" s="11"/>
    </row>
    <row r="8" spans="1:13" ht="17.25" customHeight="1">
      <c r="A8" s="12" t="s">
        <v>18</v>
      </c>
      <c r="B8" s="13">
        <f>B9+B10</f>
        <v>4566</v>
      </c>
      <c r="C8" s="13">
        <f aca="true" t="shared" si="1" ref="C8:K8">C9+C10</f>
        <v>5338</v>
      </c>
      <c r="D8" s="13">
        <f t="shared" si="1"/>
        <v>15401</v>
      </c>
      <c r="E8" s="13">
        <f t="shared" si="1"/>
        <v>12601</v>
      </c>
      <c r="F8" s="13">
        <f t="shared" si="1"/>
        <v>12208</v>
      </c>
      <c r="G8" s="13">
        <f t="shared" si="1"/>
        <v>7254</v>
      </c>
      <c r="H8" s="13">
        <f t="shared" si="1"/>
        <v>3355</v>
      </c>
      <c r="I8" s="13">
        <f t="shared" si="1"/>
        <v>4498</v>
      </c>
      <c r="J8" s="13">
        <f t="shared" si="1"/>
        <v>4262</v>
      </c>
      <c r="K8" s="13">
        <f t="shared" si="1"/>
        <v>9247</v>
      </c>
      <c r="L8" s="13">
        <f>SUM(B8:K8)</f>
        <v>78730</v>
      </c>
      <c r="M8"/>
    </row>
    <row r="9" spans="1:13" ht="17.25" customHeight="1">
      <c r="A9" s="14" t="s">
        <v>19</v>
      </c>
      <c r="B9" s="15">
        <v>4565</v>
      </c>
      <c r="C9" s="15">
        <v>5338</v>
      </c>
      <c r="D9" s="15">
        <v>15401</v>
      </c>
      <c r="E9" s="15">
        <v>12601</v>
      </c>
      <c r="F9" s="15">
        <v>12208</v>
      </c>
      <c r="G9" s="15">
        <v>7254</v>
      </c>
      <c r="H9" s="15">
        <v>3354</v>
      </c>
      <c r="I9" s="15">
        <v>4498</v>
      </c>
      <c r="J9" s="15">
        <v>4262</v>
      </c>
      <c r="K9" s="15">
        <v>9247</v>
      </c>
      <c r="L9" s="13">
        <f>SUM(B9:K9)</f>
        <v>78728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55235</v>
      </c>
      <c r="C11" s="15">
        <v>67764</v>
      </c>
      <c r="D11" s="15">
        <v>195281</v>
      </c>
      <c r="E11" s="15">
        <v>172175</v>
      </c>
      <c r="F11" s="15">
        <v>175632</v>
      </c>
      <c r="G11" s="15">
        <v>89652</v>
      </c>
      <c r="H11" s="15">
        <v>45156</v>
      </c>
      <c r="I11" s="15">
        <v>83810</v>
      </c>
      <c r="J11" s="15">
        <v>68476</v>
      </c>
      <c r="K11" s="15">
        <v>137590</v>
      </c>
      <c r="L11" s="13">
        <f>SUM(B11:K11)</f>
        <v>1090771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1.357534558270936</v>
      </c>
      <c r="C15" s="22">
        <v>1.645266660447132</v>
      </c>
      <c r="D15" s="22">
        <v>1.587768531340752</v>
      </c>
      <c r="E15" s="22">
        <v>1.435875722752432</v>
      </c>
      <c r="F15" s="22">
        <v>1.718672900463567</v>
      </c>
      <c r="G15" s="22">
        <v>1.65938441080203</v>
      </c>
      <c r="H15" s="22">
        <v>1.722028109005165</v>
      </c>
      <c r="I15" s="22">
        <v>1.539014511433358</v>
      </c>
      <c r="J15" s="22">
        <v>1.92125748231966</v>
      </c>
      <c r="K15" s="22">
        <v>1.464648692124807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474620.78</v>
      </c>
      <c r="C17" s="25">
        <f aca="true" t="shared" si="2" ref="C17:K17">C18+C19+C20+C21+C22+C23+C24</f>
        <v>374175.45000000007</v>
      </c>
      <c r="D17" s="25">
        <f t="shared" si="2"/>
        <v>1248403.7</v>
      </c>
      <c r="E17" s="25">
        <f t="shared" si="2"/>
        <v>995014.8400000001</v>
      </c>
      <c r="F17" s="25">
        <f t="shared" si="2"/>
        <v>1080792.7100000002</v>
      </c>
      <c r="G17" s="25">
        <f t="shared" si="2"/>
        <v>594749.29</v>
      </c>
      <c r="H17" s="25">
        <f t="shared" si="2"/>
        <v>342807.29000000004</v>
      </c>
      <c r="I17" s="25">
        <f t="shared" si="2"/>
        <v>451762.05000000005</v>
      </c>
      <c r="J17" s="25">
        <f t="shared" si="2"/>
        <v>505584.33999999997</v>
      </c>
      <c r="K17" s="25">
        <f t="shared" si="2"/>
        <v>635855.07</v>
      </c>
      <c r="L17" s="25">
        <f>L18+L19+L20+L21+L22+L23+L24</f>
        <v>6703765.519999999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347330.19</v>
      </c>
      <c r="C18" s="33">
        <f t="shared" si="3"/>
        <v>223787.15</v>
      </c>
      <c r="D18" s="33">
        <f t="shared" si="3"/>
        <v>768104.44</v>
      </c>
      <c r="E18" s="33">
        <f t="shared" si="3"/>
        <v>681269.11</v>
      </c>
      <c r="F18" s="33">
        <f t="shared" si="3"/>
        <v>613072.19</v>
      </c>
      <c r="G18" s="33">
        <f t="shared" si="3"/>
        <v>347553.37</v>
      </c>
      <c r="H18" s="33">
        <f t="shared" si="3"/>
        <v>191696.07</v>
      </c>
      <c r="I18" s="33">
        <f t="shared" si="3"/>
        <v>289835.69</v>
      </c>
      <c r="J18" s="33">
        <f t="shared" si="3"/>
        <v>257048.82</v>
      </c>
      <c r="K18" s="33">
        <f t="shared" si="3"/>
        <v>423668.8</v>
      </c>
      <c r="L18" s="33">
        <f aca="true" t="shared" si="4" ref="L18:L24">SUM(B18:K18)</f>
        <v>4143365.829999999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124182.55</v>
      </c>
      <c r="C19" s="33">
        <f t="shared" si="5"/>
        <v>144402.39</v>
      </c>
      <c r="D19" s="33">
        <f t="shared" si="5"/>
        <v>451467.62</v>
      </c>
      <c r="E19" s="33">
        <f t="shared" si="5"/>
        <v>296948.67</v>
      </c>
      <c r="F19" s="33">
        <f t="shared" si="5"/>
        <v>440598.37</v>
      </c>
      <c r="G19" s="33">
        <f t="shared" si="5"/>
        <v>229171.27</v>
      </c>
      <c r="H19" s="33">
        <f t="shared" si="5"/>
        <v>138409.95</v>
      </c>
      <c r="I19" s="33">
        <f t="shared" si="5"/>
        <v>156225.64</v>
      </c>
      <c r="J19" s="33">
        <f t="shared" si="5"/>
        <v>236808.15</v>
      </c>
      <c r="K19" s="33">
        <f t="shared" si="5"/>
        <v>196857.15</v>
      </c>
      <c r="L19" s="33">
        <f t="shared" si="4"/>
        <v>2415071.76</v>
      </c>
      <c r="M19"/>
    </row>
    <row r="20" spans="1:13" ht="17.25" customHeight="1">
      <c r="A20" s="27" t="s">
        <v>26</v>
      </c>
      <c r="B20" s="33">
        <v>1766.71</v>
      </c>
      <c r="C20" s="33">
        <v>4644.58</v>
      </c>
      <c r="D20" s="33">
        <v>26148.98</v>
      </c>
      <c r="E20" s="33">
        <v>18822.78</v>
      </c>
      <c r="F20" s="33">
        <v>25780.82</v>
      </c>
      <c r="G20" s="33">
        <v>18024.65</v>
      </c>
      <c r="H20" s="33">
        <v>11359.94</v>
      </c>
      <c r="I20" s="33">
        <v>4359.39</v>
      </c>
      <c r="J20" s="33">
        <v>9044.71</v>
      </c>
      <c r="K20" s="33">
        <v>12646.46</v>
      </c>
      <c r="L20" s="33">
        <f t="shared" si="4"/>
        <v>132599.02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-379.35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1875951.1800000002</v>
      </c>
      <c r="C27" s="33">
        <f t="shared" si="6"/>
        <v>754619.5699999998</v>
      </c>
      <c r="D27" s="33">
        <f t="shared" si="6"/>
        <v>1804372.0500000003</v>
      </c>
      <c r="E27" s="33">
        <f t="shared" si="6"/>
        <v>1887069.63</v>
      </c>
      <c r="F27" s="33">
        <f t="shared" si="6"/>
        <v>-19752.420000000006</v>
      </c>
      <c r="G27" s="33">
        <f t="shared" si="6"/>
        <v>1487732.28</v>
      </c>
      <c r="H27" s="33">
        <f t="shared" si="6"/>
        <v>544108.16</v>
      </c>
      <c r="I27" s="33">
        <f t="shared" si="6"/>
        <v>550403.27</v>
      </c>
      <c r="J27" s="33">
        <f t="shared" si="6"/>
        <v>1397728.56</v>
      </c>
      <c r="K27" s="33">
        <f t="shared" si="6"/>
        <v>1702675.3599999996</v>
      </c>
      <c r="L27" s="33">
        <f aca="true" t="shared" si="7" ref="L27:L33">SUM(B27:K27)</f>
        <v>11984907.64</v>
      </c>
      <c r="M27"/>
    </row>
    <row r="28" spans="1:13" ht="18.75" customHeight="1">
      <c r="A28" s="27" t="s">
        <v>30</v>
      </c>
      <c r="B28" s="33">
        <f>B29+B30+B31+B32</f>
        <v>-20086</v>
      </c>
      <c r="C28" s="33">
        <f aca="true" t="shared" si="8" ref="C28:K28">C29+C30+C31+C32</f>
        <v>-23487.2</v>
      </c>
      <c r="D28" s="33">
        <f t="shared" si="8"/>
        <v>-67764.4</v>
      </c>
      <c r="E28" s="33">
        <f t="shared" si="8"/>
        <v>-55444.4</v>
      </c>
      <c r="F28" s="33">
        <f t="shared" si="8"/>
        <v>-53715.2</v>
      </c>
      <c r="G28" s="33">
        <f t="shared" si="8"/>
        <v>-31917.6</v>
      </c>
      <c r="H28" s="33">
        <f t="shared" si="8"/>
        <v>-14757.6</v>
      </c>
      <c r="I28" s="33">
        <f t="shared" si="8"/>
        <v>-42984.69</v>
      </c>
      <c r="J28" s="33">
        <f t="shared" si="8"/>
        <v>-18752.8</v>
      </c>
      <c r="K28" s="33">
        <f t="shared" si="8"/>
        <v>-40686.8</v>
      </c>
      <c r="L28" s="33">
        <f t="shared" si="7"/>
        <v>-369596.69</v>
      </c>
      <c r="M28"/>
    </row>
    <row r="29" spans="1:13" s="36" customFormat="1" ht="18.75" customHeight="1">
      <c r="A29" s="34" t="s">
        <v>57</v>
      </c>
      <c r="B29" s="33">
        <f>-ROUND((B9)*$E$3,2)</f>
        <v>-20086</v>
      </c>
      <c r="C29" s="33">
        <f aca="true" t="shared" si="9" ref="C29:K29">-ROUND((C9)*$E$3,2)</f>
        <v>-23487.2</v>
      </c>
      <c r="D29" s="33">
        <f t="shared" si="9"/>
        <v>-67764.4</v>
      </c>
      <c r="E29" s="33">
        <f t="shared" si="9"/>
        <v>-55444.4</v>
      </c>
      <c r="F29" s="33">
        <f t="shared" si="9"/>
        <v>-53715.2</v>
      </c>
      <c r="G29" s="33">
        <f t="shared" si="9"/>
        <v>-31917.6</v>
      </c>
      <c r="H29" s="33">
        <f t="shared" si="9"/>
        <v>-14757.6</v>
      </c>
      <c r="I29" s="33">
        <f t="shared" si="9"/>
        <v>-19791.2</v>
      </c>
      <c r="J29" s="33">
        <f t="shared" si="9"/>
        <v>-18752.8</v>
      </c>
      <c r="K29" s="33">
        <f t="shared" si="9"/>
        <v>-40686.8</v>
      </c>
      <c r="L29" s="33">
        <f t="shared" si="7"/>
        <v>-346403.2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-163.31</v>
      </c>
      <c r="J31" s="17">
        <v>0</v>
      </c>
      <c r="K31" s="17">
        <v>0</v>
      </c>
      <c r="L31" s="33">
        <f t="shared" si="7"/>
        <v>-163.31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-23030.18</v>
      </c>
      <c r="J32" s="17">
        <v>0</v>
      </c>
      <c r="K32" s="17">
        <v>0</v>
      </c>
      <c r="L32" s="33">
        <f t="shared" si="7"/>
        <v>-23030.18</v>
      </c>
      <c r="M32"/>
    </row>
    <row r="33" spans="1:13" s="36" customFormat="1" ht="18.75" customHeight="1">
      <c r="A33" s="27" t="s">
        <v>34</v>
      </c>
      <c r="B33" s="38">
        <f>SUM(B34:B45)</f>
        <v>-19995.44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-32394.22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1916032.62</v>
      </c>
      <c r="C46" s="33">
        <v>778106.7699999998</v>
      </c>
      <c r="D46" s="33">
        <v>1872136.4500000002</v>
      </c>
      <c r="E46" s="33">
        <v>1947074.71</v>
      </c>
      <c r="F46" s="33">
        <v>33962.77999999999</v>
      </c>
      <c r="G46" s="33">
        <v>1519649.8800000001</v>
      </c>
      <c r="H46" s="33">
        <v>566703.86</v>
      </c>
      <c r="I46" s="33">
        <v>593387.96</v>
      </c>
      <c r="J46" s="33">
        <v>1416481.36</v>
      </c>
      <c r="K46" s="33">
        <v>1743362.1599999997</v>
      </c>
      <c r="L46" s="33">
        <f t="shared" si="11"/>
        <v>12386898.55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2350571.96</v>
      </c>
      <c r="C48" s="41">
        <f aca="true" t="shared" si="12" ref="C48:K48">IF(C17+C27+C40+C49&lt;0,0,C17+C27+C49)</f>
        <v>1128795.02</v>
      </c>
      <c r="D48" s="41">
        <f t="shared" si="12"/>
        <v>3052775.75</v>
      </c>
      <c r="E48" s="41">
        <f t="shared" si="12"/>
        <v>2882084.4699999997</v>
      </c>
      <c r="F48" s="41">
        <f t="shared" si="12"/>
        <v>1061040.2900000003</v>
      </c>
      <c r="G48" s="41">
        <f t="shared" si="12"/>
        <v>2082481.57</v>
      </c>
      <c r="H48" s="41">
        <f t="shared" si="12"/>
        <v>886915.4500000001</v>
      </c>
      <c r="I48" s="41">
        <f t="shared" si="12"/>
        <v>1002165.3200000001</v>
      </c>
      <c r="J48" s="41">
        <f t="shared" si="12"/>
        <v>1903312.9</v>
      </c>
      <c r="K48" s="41">
        <f t="shared" si="12"/>
        <v>2338530.4299999997</v>
      </c>
      <c r="L48" s="42">
        <f>SUM(B48:K48)</f>
        <v>18688673.16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2350571.96</v>
      </c>
      <c r="C54" s="41">
        <f aca="true" t="shared" si="14" ref="C54:J54">SUM(C55:C66)</f>
        <v>1128795.02</v>
      </c>
      <c r="D54" s="41">
        <f t="shared" si="14"/>
        <v>3052775.75</v>
      </c>
      <c r="E54" s="41">
        <f t="shared" si="14"/>
        <v>2882084.47</v>
      </c>
      <c r="F54" s="41">
        <f t="shared" si="14"/>
        <v>1061040.29</v>
      </c>
      <c r="G54" s="41">
        <f t="shared" si="14"/>
        <v>2082481.57</v>
      </c>
      <c r="H54" s="41">
        <f t="shared" si="14"/>
        <v>886915.45</v>
      </c>
      <c r="I54" s="41">
        <f>SUM(I55:I69)</f>
        <v>1002165.32</v>
      </c>
      <c r="J54" s="41">
        <f t="shared" si="14"/>
        <v>1903312.9</v>
      </c>
      <c r="K54" s="41">
        <f>SUM(K55:K68)</f>
        <v>2338530.43</v>
      </c>
      <c r="L54" s="46">
        <f>SUM(B54:K54)</f>
        <v>18688673.160000004</v>
      </c>
      <c r="M54" s="40"/>
    </row>
    <row r="55" spans="1:13" ht="18.75" customHeight="1">
      <c r="A55" s="47" t="s">
        <v>50</v>
      </c>
      <c r="B55" s="48">
        <v>2350571.96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2350571.96</v>
      </c>
      <c r="M55" s="40"/>
    </row>
    <row r="56" spans="1:12" ht="18.75" customHeight="1">
      <c r="A56" s="47" t="s">
        <v>60</v>
      </c>
      <c r="B56" s="17">
        <v>0</v>
      </c>
      <c r="C56" s="48">
        <v>988519.78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988519.78</v>
      </c>
    </row>
    <row r="57" spans="1:12" ht="18.75" customHeight="1">
      <c r="A57" s="47" t="s">
        <v>61</v>
      </c>
      <c r="B57" s="17">
        <v>0</v>
      </c>
      <c r="C57" s="48">
        <v>140275.24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140275.24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3052775.75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3052775.75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2882084.47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2882084.47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1061040.29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1061040.29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2082481.57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2082481.57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886915.45</v>
      </c>
      <c r="I62" s="17">
        <v>0</v>
      </c>
      <c r="J62" s="17">
        <v>0</v>
      </c>
      <c r="K62" s="17">
        <v>0</v>
      </c>
      <c r="L62" s="46">
        <f t="shared" si="15"/>
        <v>886915.45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1903312.9</v>
      </c>
      <c r="K64" s="17">
        <v>0</v>
      </c>
      <c r="L64" s="46">
        <f t="shared" si="15"/>
        <v>1903312.9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1482893.56</v>
      </c>
      <c r="L65" s="46">
        <f t="shared" si="15"/>
        <v>1482893.56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855636.87</v>
      </c>
      <c r="L66" s="46">
        <f t="shared" si="15"/>
        <v>855636.87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1002165.32</v>
      </c>
      <c r="J69" s="53">
        <v>0</v>
      </c>
      <c r="K69" s="53">
        <v>0</v>
      </c>
      <c r="L69" s="51">
        <f>SUM(B69:K69)</f>
        <v>1002165.32</v>
      </c>
    </row>
    <row r="70" spans="1:12" ht="18" customHeight="1">
      <c r="A70" s="54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2021-06-07T18:07:39Z</dcterms:modified>
  <cp:category/>
  <cp:version/>
  <cp:contentType/>
  <cp:contentStatus/>
</cp:coreProperties>
</file>