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<sst xmlns="http://schemas.openxmlformats.org/spreadsheetml/2006/main" count="74" uniqueCount="73">
  <si>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</si>
  <si>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</si>
  <si>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</si>
  <si>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</si>
  <si>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</si>
  <si>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</si>
  <si>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</si>
  <si>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</si>
  <si>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</si>
  <si>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</si>
  <si>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</si>
  <si>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</si>
  <si>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</si>
  <si>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</si>
  <si>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</si>
  <si>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</si>
  <si>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</si>
  <si>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</si>
  <si>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</si>
  <si>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</si>
  <si>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</si>
  <si>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</si>
  <si>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</si>
  <si>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</si>
  <si>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</si>
  <si>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</si>
  <si>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</si>
  <si>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</si>
  <si>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</si>
  <si>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</si>
  <si>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</si>
  <si>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</si>
  <si>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</si>
  <si>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</si>
  <si>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</si>
  <si>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</si>
  <si>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</si>
  <si>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</si>
  <si>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</si>
  <si>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</si>
  <si>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</si>
  <si>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</si>
  <si>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</si>
  <si>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</si>
  <si>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</si>
  <si>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</si>
  <si>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</si>
  <si>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</si>
  <si>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</si>
  <si>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</si>
  <si>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</si>
  <si>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</si>
  <si>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</si>
  <si>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</si>
  <si>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</si>
  <si>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</si>
  <si>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</si>
  <si>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</si>
  <si>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</si>
  <si>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</si>
  <si>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</si>
  <si>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</si>
  <si>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</si>
  <si>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</si>
  <si>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</si>
  <si>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</si>
  <si>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</si>
  <si>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</si>
  <si>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</si>
  <si>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</si>
  <si>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</si>
  <si>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</si>
  <si>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11/05/21 - VENCIMENTO 18/05/21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</si>
</sst>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C38">
      <selection activeCell="J63" sqref="J6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233479</v>
      </c>
      <c r="C7" s="47">
        <f t="shared" si="0"/>
        <v>200016</v>
      </c>
      <c r="D7" s="47">
        <f t="shared" si="0"/>
        <v>268267</v>
      </c>
      <c r="E7" s="47">
        <f t="shared" si="0"/>
        <v>136168</v>
      </c>
      <c r="F7" s="47">
        <f t="shared" si="0"/>
        <v>160726</v>
      </c>
      <c r="G7" s="47">
        <f t="shared" si="0"/>
        <v>182967</v>
      </c>
      <c r="H7" s="47">
        <f t="shared" si="0"/>
        <v>208223</v>
      </c>
      <c r="I7" s="47">
        <f t="shared" si="0"/>
        <v>264761</v>
      </c>
      <c r="J7" s="47">
        <f t="shared" si="0"/>
        <v>81368</v>
      </c>
      <c r="K7" s="47">
        <f t="shared" si="0"/>
        <v>1735975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14252</v>
      </c>
      <c r="C8" s="45">
        <f t="shared" si="1"/>
        <v>13807</v>
      </c>
      <c r="D8" s="45">
        <f t="shared" si="1"/>
        <v>15058</v>
      </c>
      <c r="E8" s="45">
        <f t="shared" si="1"/>
        <v>8763</v>
      </c>
      <c r="F8" s="45">
        <f t="shared" si="1"/>
        <v>10336</v>
      </c>
      <c r="G8" s="45">
        <f t="shared" si="1"/>
        <v>6501</v>
      </c>
      <c r="H8" s="45">
        <f t="shared" si="1"/>
        <v>5885</v>
      </c>
      <c r="I8" s="45">
        <f t="shared" si="1"/>
        <v>14228</v>
      </c>
      <c r="J8" s="45">
        <f t="shared" si="1"/>
        <v>2437</v>
      </c>
      <c r="K8" s="38">
        <f>SUM(B8:J8)</f>
        <v>91267</v>
      </c>
      <c r="L8"/>
      <c r="M8"/>
      <c r="N8"/>
    </row>
    <row r="9" spans="1:14" ht="16.5" customHeight="1">
      <c r="A9" s="22" t="s">
        <v>35</v>
      </c>
      <c r="B9" s="45">
        <v>14233</v>
      </c>
      <c r="C9" s="45">
        <v>13803</v>
      </c>
      <c r="D9" s="45">
        <v>15054</v>
      </c>
      <c r="E9" s="45">
        <v>8731</v>
      </c>
      <c r="F9" s="45">
        <v>10324</v>
      </c>
      <c r="G9" s="45">
        <v>6497</v>
      </c>
      <c r="H9" s="45">
        <v>5885</v>
      </c>
      <c r="I9" s="45">
        <v>14202</v>
      </c>
      <c r="J9" s="45">
        <v>2437</v>
      </c>
      <c r="K9" s="38">
        <f>SUM(B9:J9)</f>
        <v>91166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4</v>
      </c>
      <c r="D10" s="45">
        <v>4</v>
      </c>
      <c r="E10" s="45">
        <v>32</v>
      </c>
      <c r="F10" s="45">
        <v>12</v>
      </c>
      <c r="G10" s="45">
        <v>4</v>
      </c>
      <c r="H10" s="45">
        <v>0</v>
      </c>
      <c r="I10" s="45">
        <v>26</v>
      </c>
      <c r="J10" s="45">
        <v>0</v>
      </c>
      <c r="K10" s="38">
        <f>SUM(B10:J10)</f>
        <v>101</v>
      </c>
      <c r="L10"/>
      <c r="M10"/>
      <c r="N10"/>
    </row>
    <row r="11" spans="1:14" ht="16.5" customHeight="1">
      <c r="A11" s="44" t="s">
        <v>33</v>
      </c>
      <c r="B11" s="43">
        <v>219227</v>
      </c>
      <c r="C11" s="43">
        <v>186209</v>
      </c>
      <c r="D11" s="43">
        <v>253209</v>
      </c>
      <c r="E11" s="43">
        <v>127405</v>
      </c>
      <c r="F11" s="43">
        <v>150390</v>
      </c>
      <c r="G11" s="43">
        <v>176466</v>
      </c>
      <c r="H11" s="43">
        <v>202338</v>
      </c>
      <c r="I11" s="43">
        <v>250533</v>
      </c>
      <c r="J11" s="43">
        <v>78931</v>
      </c>
      <c r="K11" s="38">
        <f>SUM(B11:J11)</f>
        <v>1644708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1.54478021430264</v>
      </c>
      <c r="C15" s="39">
        <v>1.583645085451479</v>
      </c>
      <c r="D15" s="39">
        <v>1.249925235061895</v>
      </c>
      <c r="E15" s="39">
        <v>1.674718107174087</v>
      </c>
      <c r="F15" s="39">
        <v>1.420847157123082</v>
      </c>
      <c r="G15" s="39">
        <v>1.357177537326818</v>
      </c>
      <c r="H15" s="39">
        <v>1.345508127958925</v>
      </c>
      <c r="I15" s="39">
        <v>1.41430088305379</v>
      </c>
      <c r="J15" s="39">
        <v>1.548462272335286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1242931.5</v>
      </c>
      <c r="C17" s="36">
        <f aca="true" t="shared" si="2" ref="C17:J17">C18+C19+C20+C21+C22+C23+C24</f>
        <v>1192711.6799999997</v>
      </c>
      <c r="D17" s="36">
        <f t="shared" si="2"/>
        <v>1388296.7700000003</v>
      </c>
      <c r="E17" s="36">
        <f t="shared" si="2"/>
        <v>832699.65</v>
      </c>
      <c r="F17" s="36">
        <f t="shared" si="2"/>
        <v>880228.79</v>
      </c>
      <c r="G17" s="36">
        <f t="shared" si="2"/>
        <v>960824.5700000001</v>
      </c>
      <c r="H17" s="36">
        <f t="shared" si="2"/>
        <v>865354.57</v>
      </c>
      <c r="I17" s="36">
        <f t="shared" si="2"/>
        <v>1188298.3599999999</v>
      </c>
      <c r="J17" s="36">
        <f t="shared" si="2"/>
        <v>442336.06999999995</v>
      </c>
      <c r="K17" s="36">
        <f aca="true" t="shared" si="3" ref="K17:K24">SUM(B17:J17)</f>
        <v>8993681.96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783695.61</v>
      </c>
      <c r="C18" s="30">
        <f t="shared" si="4"/>
        <v>736978.95</v>
      </c>
      <c r="D18" s="30">
        <f t="shared" si="4"/>
        <v>1094931.76</v>
      </c>
      <c r="E18" s="30">
        <f t="shared" si="4"/>
        <v>483859.37</v>
      </c>
      <c r="F18" s="30">
        <f t="shared" si="4"/>
        <v>603976.16</v>
      </c>
      <c r="G18" s="30">
        <f t="shared" si="4"/>
        <v>695183.12</v>
      </c>
      <c r="H18" s="30">
        <f t="shared" si="4"/>
        <v>630645</v>
      </c>
      <c r="I18" s="30">
        <f t="shared" si="4"/>
        <v>809453.81</v>
      </c>
      <c r="J18" s="30">
        <f t="shared" si="4"/>
        <v>281850.62</v>
      </c>
      <c r="K18" s="30">
        <f t="shared" si="3"/>
        <v>6120574.400000001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426941.86</v>
      </c>
      <c r="C19" s="30">
        <f t="shared" si="5"/>
        <v>430134.14</v>
      </c>
      <c r="D19" s="30">
        <f t="shared" si="5"/>
        <v>273651.08</v>
      </c>
      <c r="E19" s="30">
        <f t="shared" si="5"/>
        <v>326468.68</v>
      </c>
      <c r="F19" s="30">
        <f t="shared" si="5"/>
        <v>254181.65</v>
      </c>
      <c r="G19" s="30">
        <f t="shared" si="5"/>
        <v>248303.79</v>
      </c>
      <c r="H19" s="30">
        <f t="shared" si="5"/>
        <v>217892.97</v>
      </c>
      <c r="I19" s="30">
        <f t="shared" si="5"/>
        <v>335357.43</v>
      </c>
      <c r="J19" s="30">
        <f t="shared" si="5"/>
        <v>154584.43</v>
      </c>
      <c r="K19" s="30">
        <f t="shared" si="3"/>
        <v>2667516.0300000003</v>
      </c>
      <c r="L19"/>
      <c r="M19"/>
      <c r="N19"/>
    </row>
    <row r="20" spans="1:14" ht="16.5" customHeight="1">
      <c r="A20" s="18" t="s">
        <v>28</v>
      </c>
      <c r="B20" s="30">
        <v>31377.2</v>
      </c>
      <c r="C20" s="30">
        <v>23276.91</v>
      </c>
      <c r="D20" s="30">
        <v>20270.62</v>
      </c>
      <c r="E20" s="30">
        <v>19689.14</v>
      </c>
      <c r="F20" s="30">
        <v>20729.75</v>
      </c>
      <c r="G20" s="30">
        <v>16653.91</v>
      </c>
      <c r="H20" s="30">
        <v>22179.17</v>
      </c>
      <c r="I20" s="30">
        <v>40804.66</v>
      </c>
      <c r="J20" s="30">
        <v>10887.17</v>
      </c>
      <c r="K20" s="30">
        <f t="shared" si="3"/>
        <v>205868.53000000003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-424.4</v>
      </c>
      <c r="C23" s="30">
        <v>-360.78</v>
      </c>
      <c r="D23" s="30">
        <v>0</v>
      </c>
      <c r="E23" s="30">
        <v>0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-1442.6599999999999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-185338.18</v>
      </c>
      <c r="C27" s="30">
        <f t="shared" si="6"/>
        <v>-66355.25</v>
      </c>
      <c r="D27" s="30">
        <f t="shared" si="6"/>
        <v>-118469.08000000002</v>
      </c>
      <c r="E27" s="30">
        <f t="shared" si="6"/>
        <v>-156666.11</v>
      </c>
      <c r="F27" s="30">
        <f t="shared" si="6"/>
        <v>-45425.6</v>
      </c>
      <c r="G27" s="30">
        <f t="shared" si="6"/>
        <v>-182133.49</v>
      </c>
      <c r="H27" s="30">
        <f t="shared" si="6"/>
        <v>-53257.6</v>
      </c>
      <c r="I27" s="30">
        <f t="shared" si="6"/>
        <v>-105191.39</v>
      </c>
      <c r="J27" s="30">
        <f t="shared" si="6"/>
        <v>-29251.369999999995</v>
      </c>
      <c r="K27" s="30">
        <f aca="true" t="shared" si="7" ref="K27:K35">SUM(B27:J27)</f>
        <v>-942088.07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-185338.18</v>
      </c>
      <c r="C28" s="30">
        <f t="shared" si="8"/>
        <v>-66355.25</v>
      </c>
      <c r="D28" s="30">
        <f t="shared" si="8"/>
        <v>-99972.48000000001</v>
      </c>
      <c r="E28" s="30">
        <f t="shared" si="8"/>
        <v>-156666.11</v>
      </c>
      <c r="F28" s="30">
        <f t="shared" si="8"/>
        <v>-45425.6</v>
      </c>
      <c r="G28" s="30">
        <f t="shared" si="8"/>
        <v>-182133.49</v>
      </c>
      <c r="H28" s="30">
        <f t="shared" si="8"/>
        <v>-53257.6</v>
      </c>
      <c r="I28" s="30">
        <f t="shared" si="8"/>
        <v>-105191.39</v>
      </c>
      <c r="J28" s="30">
        <f t="shared" si="8"/>
        <v>-23896.699999999997</v>
      </c>
      <c r="K28" s="30">
        <f t="shared" si="7"/>
        <v>-918236.7999999999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-62625.2</v>
      </c>
      <c r="C29" s="30">
        <f aca="true" t="shared" si="9" ref="C29:J29">-ROUND((C9)*$E$3,2)</f>
        <v>-60733.2</v>
      </c>
      <c r="D29" s="30">
        <f t="shared" si="9"/>
        <v>-66237.6</v>
      </c>
      <c r="E29" s="30">
        <f t="shared" si="9"/>
        <v>-38416.4</v>
      </c>
      <c r="F29" s="30">
        <f t="shared" si="9"/>
        <v>-45425.6</v>
      </c>
      <c r="G29" s="30">
        <f t="shared" si="9"/>
        <v>-28586.8</v>
      </c>
      <c r="H29" s="30">
        <f t="shared" si="9"/>
        <v>-25894</v>
      </c>
      <c r="I29" s="30">
        <f t="shared" si="9"/>
        <v>-62488.8</v>
      </c>
      <c r="J29" s="30">
        <f t="shared" si="9"/>
        <v>-10722.8</v>
      </c>
      <c r="K29" s="30">
        <f t="shared" si="7"/>
        <v>-401130.39999999997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-2640</v>
      </c>
      <c r="C31" s="30">
        <v>-492.8</v>
      </c>
      <c r="D31" s="30">
        <v>-884.4</v>
      </c>
      <c r="E31" s="30">
        <v>-985.6</v>
      </c>
      <c r="F31" s="26">
        <v>0</v>
      </c>
      <c r="G31" s="30">
        <v>-915.2</v>
      </c>
      <c r="H31" s="30">
        <v>-239.93</v>
      </c>
      <c r="I31" s="30">
        <v>-374.45</v>
      </c>
      <c r="J31" s="30">
        <v>-115.51</v>
      </c>
      <c r="K31" s="30">
        <f t="shared" si="7"/>
        <v>-6647.89</v>
      </c>
      <c r="L31"/>
      <c r="M31"/>
      <c r="N31"/>
    </row>
    <row r="32" spans="1:14" ht="16.5" customHeight="1">
      <c r="A32" s="25" t="s">
        <v>21</v>
      </c>
      <c r="B32" s="30">
        <v>-120072.98</v>
      </c>
      <c r="C32" s="30">
        <v>-5129.25</v>
      </c>
      <c r="D32" s="30">
        <v>-32850.48</v>
      </c>
      <c r="E32" s="30">
        <v>-117264.11</v>
      </c>
      <c r="F32" s="26">
        <v>0</v>
      </c>
      <c r="G32" s="30">
        <v>-152631.49</v>
      </c>
      <c r="H32" s="30">
        <v>-27123.67</v>
      </c>
      <c r="I32" s="30">
        <v>-42328.14</v>
      </c>
      <c r="J32" s="30">
        <v>-13058.39</v>
      </c>
      <c r="K32" s="30">
        <f t="shared" si="7"/>
        <v>-510458.51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1057593.32</v>
      </c>
      <c r="C47" s="27">
        <f aca="true" t="shared" si="11" ref="C47:J47">IF(C17+C27+C48&lt;0,0,C17+C27+C48)</f>
        <v>1126356.4299999997</v>
      </c>
      <c r="D47" s="27">
        <f t="shared" si="11"/>
        <v>1269827.6900000002</v>
      </c>
      <c r="E47" s="27">
        <f t="shared" si="11"/>
        <v>676033.54</v>
      </c>
      <c r="F47" s="27">
        <f t="shared" si="11"/>
        <v>834803.1900000001</v>
      </c>
      <c r="G47" s="27">
        <f t="shared" si="11"/>
        <v>778691.0800000001</v>
      </c>
      <c r="H47" s="27">
        <f t="shared" si="11"/>
        <v>812096.97</v>
      </c>
      <c r="I47" s="27">
        <f t="shared" si="11"/>
        <v>1083106.97</v>
      </c>
      <c r="J47" s="27">
        <f t="shared" si="11"/>
        <v>413084.69999999995</v>
      </c>
      <c r="K47" s="20">
        <f>SUM(B47:J47)</f>
        <v>8051593.890000001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1057593.3199999998</v>
      </c>
      <c r="C53" s="10">
        <f t="shared" si="13"/>
        <v>1126356.44</v>
      </c>
      <c r="D53" s="10">
        <f t="shared" si="13"/>
        <v>1269827.69</v>
      </c>
      <c r="E53" s="10">
        <f t="shared" si="13"/>
        <v>676033.54</v>
      </c>
      <c r="F53" s="10">
        <f t="shared" si="13"/>
        <v>834803.19</v>
      </c>
      <c r="G53" s="10">
        <f t="shared" si="13"/>
        <v>778691.08</v>
      </c>
      <c r="H53" s="10">
        <f t="shared" si="13"/>
        <v>812096.98</v>
      </c>
      <c r="I53" s="10">
        <f>SUM(I54:I66)</f>
        <v>1083106.96</v>
      </c>
      <c r="J53" s="10">
        <f t="shared" si="13"/>
        <v>413084.69</v>
      </c>
      <c r="K53" s="5">
        <f>SUM(K54:K66)</f>
        <v>8051593.890000001</v>
      </c>
      <c r="L53" s="9"/>
    </row>
    <row r="54" spans="1:11" ht="16.5" customHeight="1">
      <c r="A54" s="7" t="s">
        <v>60</v>
      </c>
      <c r="B54" s="8">
        <v>924442.32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924442.32</v>
      </c>
    </row>
    <row r="55" spans="1:11" ht="16.5" customHeight="1">
      <c r="A55" s="7" t="s">
        <v>61</v>
      </c>
      <c r="B55" s="8">
        <v>133151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133151</v>
      </c>
    </row>
    <row r="56" spans="1:11" ht="16.5" customHeight="1">
      <c r="A56" s="7" t="s">
        <v>4</v>
      </c>
      <c r="B56" s="6">
        <v>0</v>
      </c>
      <c r="C56" s="8">
        <v>1126356.44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1126356.44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1269827.69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1269827.69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676033.54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676033.54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834803.19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834803.19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778691.08</v>
      </c>
      <c r="H60" s="6">
        <v>0</v>
      </c>
      <c r="I60" s="6">
        <v>0</v>
      </c>
      <c r="J60" s="6">
        <v>0</v>
      </c>
      <c r="K60" s="5">
        <f t="shared" si="14"/>
        <v>778691.08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812096.98</v>
      </c>
      <c r="I61" s="6">
        <v>0</v>
      </c>
      <c r="J61" s="6">
        <v>0</v>
      </c>
      <c r="K61" s="5">
        <f t="shared" si="14"/>
        <v>812096.98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400749.58</v>
      </c>
      <c r="J63" s="6">
        <v>0</v>
      </c>
      <c r="K63" s="5">
        <f t="shared" si="14"/>
        <v>400749.58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682357.38</v>
      </c>
      <c r="J64" s="6">
        <v>0</v>
      </c>
      <c r="K64" s="5">
        <f t="shared" si="14"/>
        <v>682357.38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413084.69</v>
      </c>
      <c r="K65" s="5">
        <f t="shared" si="14"/>
        <v>413084.69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2021-05-18T22:15:33Z</dcterms:modified>
  <cp:category/>
  <cp:version/>
  <cp:contentType/>
  <cp:contentStatus/>
</cp:coreProperties>
</file>