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<sst xmlns="http://schemas.openxmlformats.org/spreadsheetml/2006/main" count="79" uniqueCount="76">
  <si>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</si>
  <si>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</si>
  <si>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</si>
  <si>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</si>
  <si>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</si>
  <si>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</si>
  <si>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</si>
  <si>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</si>
  <si>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</si>
  <si>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</si>
  <si>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</si>
  <si>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</si>
  <si>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</si>
  <si>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</si>
  <si>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</si>
  <si>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</si>
  <si>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</si>
  <si>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</si>
  <si>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</si>
  <si>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</si>
  <si>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</si>
  <si>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</si>
  <si>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</si>
  <si>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</si>
  <si>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</si>
  <si>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</si>
  <si>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</si>
  <si>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</si>
  <si>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</si>
  <si>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</si>
  <si>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</si>
  <si>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</si>
  <si>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</si>
  <si>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</si>
  <si>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</si>
  <si>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</si>
  <si>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</si>
  <si>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</si>
  <si>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</si>
  <si>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</si>
  <si>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</si>
  <si>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</si>
  <si>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</si>
  <si>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</si>
  <si>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</si>
  <si>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</si>
  <si>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</si>
  <si>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</si>
  <si>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</si>
  <si>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</si>
  <si>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</si>
  <si>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</si>
  <si>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</si>
  <si>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</si>
  <si>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</si>
  <si>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</si>
  <si>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</si>
  <si>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</si>
  <si>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</si>
  <si>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</si>
  <si>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</si>
  <si>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</si>
  <si>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</si>
  <si>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</si>
  <si>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</si>
  <si>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</si>
  <si>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</si>
  <si>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</si>
  <si>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</si>
  <si>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</si>
  <si>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</si>
  <si>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</si>
  <si>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</si>
  <si>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01/05/21 - VENCIMENTO 07/05/21</t>
  </si>
  <si>
    <t>5.3. Revisão de Remuneração pelo Transporte Coletivo (1)</t>
  </si>
  <si>
    <t>Nota: (1) Revisões do período de 19/03 a 03/12/20.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</si>
</sst>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169826</v>
      </c>
      <c r="C7" s="9">
        <f t="shared" si="0"/>
        <v>113075</v>
      </c>
      <c r="D7" s="9">
        <f t="shared" si="0"/>
        <v>131826</v>
      </c>
      <c r="E7" s="9">
        <f t="shared" si="0"/>
        <v>25045</v>
      </c>
      <c r="F7" s="9">
        <f t="shared" si="0"/>
        <v>89275</v>
      </c>
      <c r="G7" s="9">
        <f t="shared" si="0"/>
        <v>140732</v>
      </c>
      <c r="H7" s="9">
        <f t="shared" si="0"/>
        <v>18371</v>
      </c>
      <c r="I7" s="9">
        <f t="shared" si="0"/>
        <v>111505</v>
      </c>
      <c r="J7" s="9">
        <f t="shared" si="0"/>
        <v>102811</v>
      </c>
      <c r="K7" s="9">
        <f t="shared" si="0"/>
        <v>148372</v>
      </c>
      <c r="L7" s="9">
        <f t="shared" si="0"/>
        <v>114772</v>
      </c>
      <c r="M7" s="9">
        <f t="shared" si="0"/>
        <v>47466</v>
      </c>
      <c r="N7" s="9">
        <f t="shared" si="0"/>
        <v>28186</v>
      </c>
      <c r="O7" s="9">
        <f t="shared" si="0"/>
        <v>1241262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9792</v>
      </c>
      <c r="C8" s="11">
        <f t="shared" si="1"/>
        <v>9182</v>
      </c>
      <c r="D8" s="11">
        <f t="shared" si="1"/>
        <v>7869</v>
      </c>
      <c r="E8" s="11">
        <f t="shared" si="1"/>
        <v>1195</v>
      </c>
      <c r="F8" s="11">
        <f t="shared" si="1"/>
        <v>4947</v>
      </c>
      <c r="G8" s="11">
        <f t="shared" si="1"/>
        <v>7858</v>
      </c>
      <c r="H8" s="11">
        <f t="shared" si="1"/>
        <v>1415</v>
      </c>
      <c r="I8" s="11">
        <f t="shared" si="1"/>
        <v>9200</v>
      </c>
      <c r="J8" s="11">
        <f t="shared" si="1"/>
        <v>6074</v>
      </c>
      <c r="K8" s="11">
        <f t="shared" si="1"/>
        <v>7008</v>
      </c>
      <c r="L8" s="11">
        <f t="shared" si="1"/>
        <v>5270</v>
      </c>
      <c r="M8" s="11">
        <f t="shared" si="1"/>
        <v>2198</v>
      </c>
      <c r="N8" s="11">
        <f t="shared" si="1"/>
        <v>2038</v>
      </c>
      <c r="O8" s="11">
        <f t="shared" si="1"/>
        <v>74046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9792</v>
      </c>
      <c r="C9" s="11">
        <v>9182</v>
      </c>
      <c r="D9" s="11">
        <v>7869</v>
      </c>
      <c r="E9" s="11">
        <v>1195</v>
      </c>
      <c r="F9" s="11">
        <v>4947</v>
      </c>
      <c r="G9" s="11">
        <v>7858</v>
      </c>
      <c r="H9" s="11">
        <v>1410</v>
      </c>
      <c r="I9" s="11">
        <v>9200</v>
      </c>
      <c r="J9" s="11">
        <v>6074</v>
      </c>
      <c r="K9" s="11">
        <v>7006</v>
      </c>
      <c r="L9" s="11">
        <v>5270</v>
      </c>
      <c r="M9" s="11">
        <v>2196</v>
      </c>
      <c r="N9" s="11">
        <v>2038</v>
      </c>
      <c r="O9" s="11">
        <f>SUM(B9:N9)</f>
        <v>74037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5</v>
      </c>
      <c r="I10" s="13">
        <v>0</v>
      </c>
      <c r="J10" s="13">
        <v>0</v>
      </c>
      <c r="K10" s="13">
        <v>2</v>
      </c>
      <c r="L10" s="13">
        <v>0</v>
      </c>
      <c r="M10" s="13">
        <v>2</v>
      </c>
      <c r="N10" s="13">
        <v>0</v>
      </c>
      <c r="O10" s="11">
        <f>SUM(B10:N10)</f>
        <v>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160034</v>
      </c>
      <c r="C11" s="13">
        <v>103893</v>
      </c>
      <c r="D11" s="13">
        <v>123957</v>
      </c>
      <c r="E11" s="13">
        <v>23850</v>
      </c>
      <c r="F11" s="13">
        <v>84328</v>
      </c>
      <c r="G11" s="13">
        <v>132874</v>
      </c>
      <c r="H11" s="13">
        <v>16956</v>
      </c>
      <c r="I11" s="13">
        <v>102305</v>
      </c>
      <c r="J11" s="13">
        <v>96737</v>
      </c>
      <c r="K11" s="13">
        <v>141364</v>
      </c>
      <c r="L11" s="13">
        <v>109502</v>
      </c>
      <c r="M11" s="13">
        <v>45268</v>
      </c>
      <c r="N11" s="13">
        <v>26148</v>
      </c>
      <c r="O11" s="11">
        <f>SUM(B11:N11)</f>
        <v>1167216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1.551343034495831</v>
      </c>
      <c r="C15" s="19">
        <v>1.629321833578792</v>
      </c>
      <c r="D15" s="19">
        <v>1.560518615999825</v>
      </c>
      <c r="E15" s="19">
        <v>1.29434395515075</v>
      </c>
      <c r="F15" s="19">
        <v>2.004231285400051</v>
      </c>
      <c r="G15" s="19">
        <v>1.928935793323802</v>
      </c>
      <c r="H15" s="19">
        <v>2.242608309630589</v>
      </c>
      <c r="I15" s="19">
        <v>1.603063423003161</v>
      </c>
      <c r="J15" s="19">
        <v>1.521531607471362</v>
      </c>
      <c r="K15" s="19">
        <v>1.517122481063885</v>
      </c>
      <c r="L15" s="19">
        <v>1.642888897891626</v>
      </c>
      <c r="M15" s="19">
        <v>1.713077915157012</v>
      </c>
      <c r="N15" s="19">
        <v>1.630460147974399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649757.3799999999</v>
      </c>
      <c r="C17" s="24">
        <f aca="true" t="shared" si="2" ref="C17:N17">C18+C19+C20+C21+C22+C23+C24+C25</f>
        <v>457874.5</v>
      </c>
      <c r="D17" s="24">
        <f t="shared" si="2"/>
        <v>439012.66</v>
      </c>
      <c r="E17" s="24">
        <f t="shared" si="2"/>
        <v>121879.64</v>
      </c>
      <c r="F17" s="24">
        <f t="shared" si="2"/>
        <v>439283.85</v>
      </c>
      <c r="G17" s="24">
        <f t="shared" si="2"/>
        <v>556689.69</v>
      </c>
      <c r="H17" s="24">
        <f t="shared" si="2"/>
        <v>109468.98999999999</v>
      </c>
      <c r="I17" s="24">
        <f t="shared" si="2"/>
        <v>443378.58999999997</v>
      </c>
      <c r="J17" s="24">
        <f t="shared" si="2"/>
        <v>368270.48000000004</v>
      </c>
      <c r="K17" s="24">
        <f t="shared" si="2"/>
        <v>531501.7599999999</v>
      </c>
      <c r="L17" s="24">
        <f t="shared" si="2"/>
        <v>511830.24999999994</v>
      </c>
      <c r="M17" s="24">
        <f t="shared" si="2"/>
        <v>260473.24</v>
      </c>
      <c r="N17" s="24">
        <f t="shared" si="2"/>
        <v>128661.62000000001</v>
      </c>
      <c r="O17" s="24">
        <f>O18+O19+O20+O21+O22+O23+O24+O25</f>
        <v>5018082.65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374500.3</v>
      </c>
      <c r="C18" s="30">
        <f t="shared" si="3"/>
        <v>257528.31</v>
      </c>
      <c r="D18" s="30">
        <f t="shared" si="3"/>
        <v>263243.34</v>
      </c>
      <c r="E18" s="30">
        <f t="shared" si="3"/>
        <v>85556.22</v>
      </c>
      <c r="F18" s="30">
        <f t="shared" si="3"/>
        <v>206555.57</v>
      </c>
      <c r="G18" s="30">
        <f t="shared" si="3"/>
        <v>267672.26</v>
      </c>
      <c r="H18" s="30">
        <f t="shared" si="3"/>
        <v>46851.56</v>
      </c>
      <c r="I18" s="30">
        <f t="shared" si="3"/>
        <v>251934.4</v>
      </c>
      <c r="J18" s="30">
        <f t="shared" si="3"/>
        <v>233802.5</v>
      </c>
      <c r="K18" s="30">
        <f t="shared" si="3"/>
        <v>319163.01</v>
      </c>
      <c r="L18" s="30">
        <f t="shared" si="3"/>
        <v>280984.81</v>
      </c>
      <c r="M18" s="30">
        <f t="shared" si="3"/>
        <v>134243.34</v>
      </c>
      <c r="N18" s="30">
        <f t="shared" si="3"/>
        <v>72040.6</v>
      </c>
      <c r="O18" s="30">
        <f aca="true" t="shared" si="4" ref="O18:O25">SUM(B18:N18)</f>
        <v>2794076.2199999997</v>
      </c>
    </row>
    <row r="19" spans="1:23" ht="18.75" customHeight="1">
      <c r="A19" s="26" t="s">
        <v>35</v>
      </c>
      <c r="B19" s="30">
        <f>IF(B15&lt;&gt;0,ROUND((B15-1)*B18,2),0)</f>
        <v>206478.13</v>
      </c>
      <c r="C19" s="30">
        <f aca="true" t="shared" si="5" ref="C19:N19">IF(C15&lt;&gt;0,ROUND((C15-1)*C18,2),0)</f>
        <v>162068.19</v>
      </c>
      <c r="D19" s="30">
        <f t="shared" si="5"/>
        <v>147552.79</v>
      </c>
      <c r="E19" s="30">
        <f t="shared" si="5"/>
        <v>25182.96</v>
      </c>
      <c r="F19" s="30">
        <f t="shared" si="5"/>
        <v>207429.57</v>
      </c>
      <c r="G19" s="30">
        <f t="shared" si="5"/>
        <v>248650.34</v>
      </c>
      <c r="H19" s="30">
        <f t="shared" si="5"/>
        <v>58218.14</v>
      </c>
      <c r="I19" s="30">
        <f t="shared" si="5"/>
        <v>151932.42</v>
      </c>
      <c r="J19" s="30">
        <f t="shared" si="5"/>
        <v>121935.39</v>
      </c>
      <c r="K19" s="30">
        <f t="shared" si="5"/>
        <v>165046.37</v>
      </c>
      <c r="L19" s="30">
        <f t="shared" si="5"/>
        <v>180642.01</v>
      </c>
      <c r="M19" s="30">
        <f t="shared" si="5"/>
        <v>95725.96</v>
      </c>
      <c r="N19" s="30">
        <f t="shared" si="5"/>
        <v>45418.73</v>
      </c>
      <c r="O19" s="30">
        <f t="shared" si="4"/>
        <v>1816280.9999999998</v>
      </c>
      <c r="W19" s="62"/>
    </row>
    <row r="20" spans="1:15" ht="18.75" customHeight="1">
      <c r="A20" s="26" t="s">
        <v>36</v>
      </c>
      <c r="B20" s="30">
        <v>27566.91</v>
      </c>
      <c r="C20" s="30">
        <v>21581.91</v>
      </c>
      <c r="D20" s="30">
        <v>14302.42</v>
      </c>
      <c r="E20" s="30">
        <v>5075.21</v>
      </c>
      <c r="F20" s="30">
        <v>12444.21</v>
      </c>
      <c r="G20" s="30">
        <v>18816.21</v>
      </c>
      <c r="H20" s="30">
        <v>2534.87</v>
      </c>
      <c r="I20" s="30">
        <v>11918.22</v>
      </c>
      <c r="J20" s="30">
        <v>15340.71</v>
      </c>
      <c r="K20" s="30">
        <v>22341.47</v>
      </c>
      <c r="L20" s="30">
        <v>23295.3</v>
      </c>
      <c r="M20" s="30">
        <v>10301.35</v>
      </c>
      <c r="N20" s="30">
        <v>4164.02</v>
      </c>
      <c r="O20" s="30">
        <f t="shared" si="4"/>
        <v>189682.80999999997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-426.39</v>
      </c>
      <c r="C22" s="30">
        <v>-142.13</v>
      </c>
      <c r="D22" s="30">
        <v>-5829.68</v>
      </c>
      <c r="E22" s="30">
        <v>0</v>
      </c>
      <c r="F22" s="30">
        <v>-5766.45</v>
      </c>
      <c r="G22" s="30">
        <v>0</v>
      </c>
      <c r="H22" s="30">
        <v>-3089.68</v>
      </c>
      <c r="I22" s="30">
        <v>0</v>
      </c>
      <c r="J22" s="30">
        <v>-7517.16</v>
      </c>
      <c r="K22" s="30">
        <v>-1662.77</v>
      </c>
      <c r="L22" s="30">
        <v>-728.71</v>
      </c>
      <c r="M22" s="30">
        <v>0</v>
      </c>
      <c r="N22" s="30">
        <v>0</v>
      </c>
      <c r="O22" s="30">
        <f t="shared" si="4"/>
        <v>-25162.97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-1810.6</v>
      </c>
      <c r="E23" s="30">
        <v>-510.18</v>
      </c>
      <c r="F23" s="30">
        <v>0</v>
      </c>
      <c r="G23" s="30">
        <v>0</v>
      </c>
      <c r="H23" s="30">
        <v>-1349.39</v>
      </c>
      <c r="I23" s="30">
        <v>0</v>
      </c>
      <c r="J23" s="30">
        <v>-12056.88</v>
      </c>
      <c r="K23" s="30">
        <v>0</v>
      </c>
      <c r="L23" s="30">
        <v>0</v>
      </c>
      <c r="M23" s="30">
        <v>0</v>
      </c>
      <c r="N23" s="30">
        <v>0</v>
      </c>
      <c r="O23" s="30">
        <f t="shared" si="4"/>
        <v>-15727.05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38955.97</v>
      </c>
      <c r="C25" s="30">
        <v>14155.76</v>
      </c>
      <c r="D25" s="30">
        <v>20213.16</v>
      </c>
      <c r="E25" s="30">
        <v>5234.2</v>
      </c>
      <c r="F25" s="30">
        <v>17279.72</v>
      </c>
      <c r="G25" s="30">
        <v>20209.65</v>
      </c>
      <c r="H25" s="30">
        <v>4962.26</v>
      </c>
      <c r="I25" s="30">
        <v>26252.32</v>
      </c>
      <c r="J25" s="30">
        <v>15424.69</v>
      </c>
      <c r="K25" s="30">
        <v>25272.45</v>
      </c>
      <c r="L25" s="30">
        <v>26295.61</v>
      </c>
      <c r="M25" s="30">
        <v>18861.36</v>
      </c>
      <c r="N25" s="30">
        <v>5697.04</v>
      </c>
      <c r="O25" s="30">
        <f t="shared" si="4"/>
        <v>238814.18999999997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-43084.8</v>
      </c>
      <c r="C27" s="30">
        <f>+C28+C30+C41+C42+C45-C46</f>
        <v>-40400.8</v>
      </c>
      <c r="D27" s="30">
        <f t="shared" si="6"/>
        <v>-36717.6</v>
      </c>
      <c r="E27" s="30">
        <f t="shared" si="6"/>
        <v>-5258</v>
      </c>
      <c r="F27" s="30">
        <f t="shared" si="6"/>
        <v>-21766.8</v>
      </c>
      <c r="G27" s="30">
        <f t="shared" si="6"/>
        <v>-34575.2</v>
      </c>
      <c r="H27" s="30">
        <f t="shared" si="6"/>
        <v>-6726.53</v>
      </c>
      <c r="I27" s="30">
        <f t="shared" si="6"/>
        <v>-40480</v>
      </c>
      <c r="J27" s="30">
        <f t="shared" si="6"/>
        <v>-26725.6</v>
      </c>
      <c r="K27" s="30">
        <f t="shared" si="6"/>
        <v>-30826.4</v>
      </c>
      <c r="L27" s="30">
        <f t="shared" si="6"/>
        <v>-23188</v>
      </c>
      <c r="M27" s="30">
        <f t="shared" si="6"/>
        <v>-9662.4</v>
      </c>
      <c r="N27" s="30">
        <f t="shared" si="6"/>
        <v>-8967.2</v>
      </c>
      <c r="O27" s="30">
        <f t="shared" si="6"/>
        <v>-328379.3300000001</v>
      </c>
    </row>
    <row r="28" spans="1:15" ht="18.75" customHeight="1">
      <c r="A28" s="26" t="s">
        <v>40</v>
      </c>
      <c r="B28" s="31">
        <f>+B29</f>
        <v>-43084.8</v>
      </c>
      <c r="C28" s="31">
        <f>+C29</f>
        <v>-40400.8</v>
      </c>
      <c r="D28" s="31">
        <f aca="true" t="shared" si="7" ref="D28:O28">+D29</f>
        <v>-34623.6</v>
      </c>
      <c r="E28" s="31">
        <f t="shared" si="7"/>
        <v>-5258</v>
      </c>
      <c r="F28" s="31">
        <f t="shared" si="7"/>
        <v>-21766.8</v>
      </c>
      <c r="G28" s="31">
        <f t="shared" si="7"/>
        <v>-34575.2</v>
      </c>
      <c r="H28" s="31">
        <f t="shared" si="7"/>
        <v>-6204</v>
      </c>
      <c r="I28" s="31">
        <f t="shared" si="7"/>
        <v>-40480</v>
      </c>
      <c r="J28" s="31">
        <f t="shared" si="7"/>
        <v>-26725.6</v>
      </c>
      <c r="K28" s="31">
        <f t="shared" si="7"/>
        <v>-30826.4</v>
      </c>
      <c r="L28" s="31">
        <f t="shared" si="7"/>
        <v>-23188</v>
      </c>
      <c r="M28" s="31">
        <f t="shared" si="7"/>
        <v>-9662.4</v>
      </c>
      <c r="N28" s="31">
        <f t="shared" si="7"/>
        <v>-8967.2</v>
      </c>
      <c r="O28" s="31">
        <f t="shared" si="7"/>
        <v>-325762.80000000005</v>
      </c>
    </row>
    <row r="29" spans="1:26" ht="18.75" customHeight="1">
      <c r="A29" s="27" t="s">
        <v>41</v>
      </c>
      <c r="B29" s="16">
        <f>ROUND((-B9)*$G$3,2)</f>
        <v>-43084.8</v>
      </c>
      <c r="C29" s="16">
        <f aca="true" t="shared" si="8" ref="C29:N29">ROUND((-C9)*$G$3,2)</f>
        <v>-40400.8</v>
      </c>
      <c r="D29" s="16">
        <f t="shared" si="8"/>
        <v>-34623.6</v>
      </c>
      <c r="E29" s="16">
        <f t="shared" si="8"/>
        <v>-5258</v>
      </c>
      <c r="F29" s="16">
        <f t="shared" si="8"/>
        <v>-21766.8</v>
      </c>
      <c r="G29" s="16">
        <f t="shared" si="8"/>
        <v>-34575.2</v>
      </c>
      <c r="H29" s="16">
        <f t="shared" si="8"/>
        <v>-6204</v>
      </c>
      <c r="I29" s="16">
        <f t="shared" si="8"/>
        <v>-40480</v>
      </c>
      <c r="J29" s="16">
        <f t="shared" si="8"/>
        <v>-26725.6</v>
      </c>
      <c r="K29" s="16">
        <f t="shared" si="8"/>
        <v>-30826.4</v>
      </c>
      <c r="L29" s="16">
        <f t="shared" si="8"/>
        <v>-23188</v>
      </c>
      <c r="M29" s="16">
        <f t="shared" si="8"/>
        <v>-9662.4</v>
      </c>
      <c r="N29" s="16">
        <f t="shared" si="8"/>
        <v>-8967.2</v>
      </c>
      <c r="O29" s="32">
        <f aca="true" t="shared" si="9" ref="O29:O46">SUM(B29:N29)</f>
        <v>-325762.80000000005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0</v>
      </c>
      <c r="C41" s="35">
        <v>0</v>
      </c>
      <c r="D41" s="35">
        <v>-2094</v>
      </c>
      <c r="E41" s="35">
        <v>0</v>
      </c>
      <c r="F41" s="35">
        <v>0</v>
      </c>
      <c r="G41" s="35">
        <v>0</v>
      </c>
      <c r="H41" s="35">
        <v>-522.53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-2616.5299999999997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606672.5799999998</v>
      </c>
      <c r="C44" s="36">
        <f t="shared" si="11"/>
        <v>417473.7</v>
      </c>
      <c r="D44" s="36">
        <f t="shared" si="11"/>
        <v>402295.06</v>
      </c>
      <c r="E44" s="36">
        <f t="shared" si="11"/>
        <v>116621.64</v>
      </c>
      <c r="F44" s="36">
        <f t="shared" si="11"/>
        <v>417517.05</v>
      </c>
      <c r="G44" s="36">
        <f t="shared" si="11"/>
        <v>522114.48999999993</v>
      </c>
      <c r="H44" s="36">
        <f t="shared" si="11"/>
        <v>102742.45999999999</v>
      </c>
      <c r="I44" s="36">
        <f t="shared" si="11"/>
        <v>402898.58999999997</v>
      </c>
      <c r="J44" s="36">
        <f t="shared" si="11"/>
        <v>341544.88000000006</v>
      </c>
      <c r="K44" s="36">
        <f t="shared" si="11"/>
        <v>500675.35999999987</v>
      </c>
      <c r="L44" s="36">
        <f t="shared" si="11"/>
        <v>488642.24999999994</v>
      </c>
      <c r="M44" s="36">
        <f t="shared" si="11"/>
        <v>250810.84</v>
      </c>
      <c r="N44" s="36">
        <f t="shared" si="11"/>
        <v>119694.42000000001</v>
      </c>
      <c r="O44" s="36">
        <f>SUM(B44:N44)</f>
        <v>4689703.319999998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O50">SUM(B51:B61)</f>
        <v>606672.5800000001</v>
      </c>
      <c r="C50" s="51">
        <f t="shared" si="12"/>
        <v>417473.7</v>
      </c>
      <c r="D50" s="51">
        <f t="shared" si="12"/>
        <v>402295.06</v>
      </c>
      <c r="E50" s="51">
        <f t="shared" si="12"/>
        <v>116621.64</v>
      </c>
      <c r="F50" s="51">
        <f t="shared" si="12"/>
        <v>417517.04</v>
      </c>
      <c r="G50" s="51">
        <f t="shared" si="12"/>
        <v>522114.5</v>
      </c>
      <c r="H50" s="51">
        <f t="shared" si="12"/>
        <v>102742.46</v>
      </c>
      <c r="I50" s="51">
        <f t="shared" si="12"/>
        <v>402898.59</v>
      </c>
      <c r="J50" s="51">
        <f t="shared" si="12"/>
        <v>341544.88</v>
      </c>
      <c r="K50" s="51">
        <f t="shared" si="12"/>
        <v>500675.36</v>
      </c>
      <c r="L50" s="51">
        <f t="shared" si="12"/>
        <v>488642.26</v>
      </c>
      <c r="M50" s="51">
        <f t="shared" si="12"/>
        <v>250810.84</v>
      </c>
      <c r="N50" s="51">
        <f t="shared" si="12"/>
        <v>119694.41</v>
      </c>
      <c r="O50" s="36">
        <f t="shared" si="12"/>
        <v>4689703.319999999</v>
      </c>
      <c r="Q50"/>
    </row>
    <row r="51" spans="1:18" ht="18.75" customHeight="1">
      <c r="A51" s="26" t="s">
        <v>57</v>
      </c>
      <c r="B51" s="51">
        <v>503802.33</v>
      </c>
      <c r="C51" s="51">
        <v>306561.27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810363.6000000001</v>
      </c>
      <c r="P51"/>
      <c r="Q51"/>
      <c r="R51" s="43"/>
    </row>
    <row r="52" spans="1:16" ht="18.75" customHeight="1">
      <c r="A52" s="26" t="s">
        <v>58</v>
      </c>
      <c r="B52" s="51">
        <v>102870.25</v>
      </c>
      <c r="C52" s="51">
        <v>110912.43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213782.68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402295.06</v>
      </c>
      <c r="E53" s="52">
        <v>0</v>
      </c>
      <c r="F53" s="52">
        <v>0</v>
      </c>
      <c r="G53" s="52">
        <v>0</v>
      </c>
      <c r="H53" s="51">
        <v>102742.46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505037.52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116621.64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116621.64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417517.04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417517.04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522114.5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522114.5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402898.59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402898.59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341544.88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341544.88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500675.36</v>
      </c>
      <c r="L59" s="31">
        <v>488642.26</v>
      </c>
      <c r="M59" s="52">
        <v>0</v>
      </c>
      <c r="N59" s="52">
        <v>0</v>
      </c>
      <c r="O59" s="36">
        <f t="shared" si="13"/>
        <v>989317.62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250810.84</v>
      </c>
      <c r="N60" s="52">
        <v>0</v>
      </c>
      <c r="O60" s="36">
        <f t="shared" si="13"/>
        <v>250810.84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119694.41</v>
      </c>
      <c r="O61" s="55">
        <f t="shared" si="13"/>
        <v>119694.41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3.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3.5">
      <c r="B65" s="57"/>
      <c r="C65" s="57"/>
      <c r="D65"/>
      <c r="E65"/>
      <c r="F65"/>
      <c r="G65"/>
      <c r="H65"/>
      <c r="I65"/>
      <c r="J65"/>
      <c r="K65"/>
      <c r="L65"/>
    </row>
    <row r="66" spans="2:12" ht="13.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ht="13.5">
      <c r="K73"/>
    </row>
    <row r="74" ht="13.5">
      <c r="L74"/>
    </row>
    <row r="75" ht="13.5">
      <c r="M75"/>
    </row>
    <row r="76" ht="13.5">
      <c r="N76"/>
    </row>
    <row r="103" spans="2:14" ht="13.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2021-05-06T21:36:07Z</dcterms:modified>
  <cp:category/>
  <cp:version/>
  <cp:contentType/>
  <cp:contentStatus/>
</cp:coreProperties>
</file>