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<sst xmlns="http://schemas.openxmlformats.org/spreadsheetml/2006/main" count="80" uniqueCount="77">
  <si>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</si>
  <si>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</si>
  <si>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</si>
  <si>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</si>
  <si>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</si>
  <si>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</si>
  <si>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</si>
  <si>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</si>
  <si>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</si>
  <si>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</si>
  <si>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</si>
  <si>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</si>
  <si>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</si>
  <si>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</si>
  <si>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</si>
  <si>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</si>
  <si>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</si>
  <si>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</si>
  <si>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</si>
  <si>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</si>
  <si>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</si>
  <si>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</si>
  <si>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</si>
  <si>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</si>
  <si>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</si>
  <si>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</si>
  <si>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</si>
  <si>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</si>
  <si>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</si>
  <si>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</si>
  <si>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</si>
  <si>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</si>
  <si>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</si>
  <si>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</si>
  <si>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</si>
  <si>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</si>
  <si>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</si>
  <si>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</si>
  <si>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</si>
  <si>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</si>
  <si>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</si>
  <si>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</si>
  <si>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</si>
  <si>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</si>
  <si>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</si>
  <si>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</si>
  <si>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</si>
  <si>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</si>
  <si>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</si>
  <si>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</si>
  <si>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</si>
  <si>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</si>
  <si>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</si>
  <si>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</si>
  <si>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</si>
  <si>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</si>
  <si>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</si>
  <si>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</si>
  <si>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</si>
  <si>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</si>
  <si>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</si>
  <si>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</si>
  <si>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</si>
  <si>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</si>
  <si>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</si>
  <si>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</si>
  <si>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</si>
  <si>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</si>
  <si>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</si>
  <si>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</si>
  <si>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</si>
  <si>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</si>
  <si>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</si>
  <si>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06/05/21 - VENCIMENTO 13/05/21</t>
  </si>
  <si>
    <t>5.3. Revisão de Remuneração pelo Transporte Coletivo (1)</t>
  </si>
  <si>
    <t>5.2.10. Maggi Adm. de Consórcios LTDA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</si>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</sst>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294014</v>
      </c>
      <c r="C7" s="9">
        <f t="shared" si="0"/>
        <v>209813</v>
      </c>
      <c r="D7" s="9">
        <f t="shared" si="0"/>
        <v>234517</v>
      </c>
      <c r="E7" s="9">
        <f t="shared" si="0"/>
        <v>50177</v>
      </c>
      <c r="F7" s="9">
        <f t="shared" si="0"/>
        <v>161717</v>
      </c>
      <c r="G7" s="9">
        <f t="shared" si="0"/>
        <v>273379</v>
      </c>
      <c r="H7" s="9">
        <f t="shared" si="0"/>
        <v>39165</v>
      </c>
      <c r="I7" s="9">
        <f t="shared" si="0"/>
        <v>212261</v>
      </c>
      <c r="J7" s="9">
        <f t="shared" si="0"/>
        <v>189029</v>
      </c>
      <c r="K7" s="9">
        <f t="shared" si="0"/>
        <v>270888</v>
      </c>
      <c r="L7" s="9">
        <f t="shared" si="0"/>
        <v>206280</v>
      </c>
      <c r="M7" s="9">
        <f t="shared" si="0"/>
        <v>94257</v>
      </c>
      <c r="N7" s="9">
        <f t="shared" si="0"/>
        <v>60092</v>
      </c>
      <c r="O7" s="9">
        <f t="shared" si="0"/>
        <v>2295589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11844</v>
      </c>
      <c r="C8" s="11">
        <f t="shared" si="1"/>
        <v>11408</v>
      </c>
      <c r="D8" s="11">
        <f t="shared" si="1"/>
        <v>9567</v>
      </c>
      <c r="E8" s="11">
        <f t="shared" si="1"/>
        <v>1727</v>
      </c>
      <c r="F8" s="11">
        <f t="shared" si="1"/>
        <v>6191</v>
      </c>
      <c r="G8" s="11">
        <f t="shared" si="1"/>
        <v>10349</v>
      </c>
      <c r="H8" s="11">
        <f t="shared" si="1"/>
        <v>1979</v>
      </c>
      <c r="I8" s="11">
        <f t="shared" si="1"/>
        <v>12338</v>
      </c>
      <c r="J8" s="11">
        <f t="shared" si="1"/>
        <v>8407</v>
      </c>
      <c r="K8" s="11">
        <f t="shared" si="1"/>
        <v>8197</v>
      </c>
      <c r="L8" s="11">
        <f t="shared" si="1"/>
        <v>6581</v>
      </c>
      <c r="M8" s="11">
        <f t="shared" si="1"/>
        <v>3417</v>
      </c>
      <c r="N8" s="11">
        <f t="shared" si="1"/>
        <v>3258</v>
      </c>
      <c r="O8" s="11">
        <f t="shared" si="1"/>
        <v>95263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11844</v>
      </c>
      <c r="C9" s="11">
        <v>11408</v>
      </c>
      <c r="D9" s="11">
        <v>9567</v>
      </c>
      <c r="E9" s="11">
        <v>1727</v>
      </c>
      <c r="F9" s="11">
        <v>6191</v>
      </c>
      <c r="G9" s="11">
        <v>10349</v>
      </c>
      <c r="H9" s="11">
        <v>1968</v>
      </c>
      <c r="I9" s="11">
        <v>12338</v>
      </c>
      <c r="J9" s="11">
        <v>8407</v>
      </c>
      <c r="K9" s="11">
        <v>8185</v>
      </c>
      <c r="L9" s="11">
        <v>6581</v>
      </c>
      <c r="M9" s="11">
        <v>3415</v>
      </c>
      <c r="N9" s="11">
        <v>3258</v>
      </c>
      <c r="O9" s="11">
        <f>SUM(B9:N9)</f>
        <v>95238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</v>
      </c>
      <c r="I10" s="13">
        <v>0</v>
      </c>
      <c r="J10" s="13">
        <v>0</v>
      </c>
      <c r="K10" s="13">
        <v>12</v>
      </c>
      <c r="L10" s="13">
        <v>0</v>
      </c>
      <c r="M10" s="13">
        <v>2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282170</v>
      </c>
      <c r="C11" s="13">
        <v>198405</v>
      </c>
      <c r="D11" s="13">
        <v>224950</v>
      </c>
      <c r="E11" s="13">
        <v>48450</v>
      </c>
      <c r="F11" s="13">
        <v>155526</v>
      </c>
      <c r="G11" s="13">
        <v>263030</v>
      </c>
      <c r="H11" s="13">
        <v>37186</v>
      </c>
      <c r="I11" s="13">
        <v>199923</v>
      </c>
      <c r="J11" s="13">
        <v>180622</v>
      </c>
      <c r="K11" s="13">
        <v>262691</v>
      </c>
      <c r="L11" s="13">
        <v>199699</v>
      </c>
      <c r="M11" s="13">
        <v>90840</v>
      </c>
      <c r="N11" s="13">
        <v>56834</v>
      </c>
      <c r="O11" s="11">
        <f>SUM(B11:N11)</f>
        <v>2200326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1.527810311814281</v>
      </c>
      <c r="C15" s="19">
        <v>1.579853795879163</v>
      </c>
      <c r="D15" s="19">
        <v>1.535887087211514</v>
      </c>
      <c r="E15" s="19">
        <v>1.201470492124147</v>
      </c>
      <c r="F15" s="19">
        <v>1.951324264585324</v>
      </c>
      <c r="G15" s="19">
        <v>1.892913662399107</v>
      </c>
      <c r="H15" s="19">
        <v>2.20423978035258</v>
      </c>
      <c r="I15" s="19">
        <v>1.531120017980221</v>
      </c>
      <c r="J15" s="19">
        <v>1.526922140191104</v>
      </c>
      <c r="K15" s="19">
        <v>1.472819705082791</v>
      </c>
      <c r="L15" s="19">
        <v>1.59487093797285</v>
      </c>
      <c r="M15" s="19">
        <v>1.62372940093425</v>
      </c>
      <c r="N15" s="19">
        <v>1.57933994026729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1066696.86</v>
      </c>
      <c r="C17" s="24">
        <f aca="true" t="shared" si="2" ref="C17:N17">C18+C19+C20+C21+C22+C23+C24+C25</f>
        <v>798742.64</v>
      </c>
      <c r="D17" s="24">
        <f t="shared" si="2"/>
        <v>751949.25</v>
      </c>
      <c r="E17" s="24">
        <f t="shared" si="2"/>
        <v>219323.33000000002</v>
      </c>
      <c r="F17" s="24">
        <f t="shared" si="2"/>
        <v>760287.16</v>
      </c>
      <c r="G17" s="24">
        <f t="shared" si="2"/>
        <v>1033331.28</v>
      </c>
      <c r="H17" s="24">
        <f t="shared" si="2"/>
        <v>226709.2</v>
      </c>
      <c r="I17" s="24">
        <f t="shared" si="2"/>
        <v>775303.34</v>
      </c>
      <c r="J17" s="24">
        <f t="shared" si="2"/>
        <v>678117.7299999999</v>
      </c>
      <c r="K17" s="24">
        <f t="shared" si="2"/>
        <v>916655.9500000001</v>
      </c>
      <c r="L17" s="24">
        <f t="shared" si="2"/>
        <v>865584.6900000001</v>
      </c>
      <c r="M17" s="24">
        <f t="shared" si="2"/>
        <v>466855.76</v>
      </c>
      <c r="N17" s="24">
        <f t="shared" si="2"/>
        <v>257038.72000000003</v>
      </c>
      <c r="O17" s="24">
        <f>O18+O19+O20+O21+O22+O23+O24+O25</f>
        <v>8816595.91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648359.67</v>
      </c>
      <c r="C18" s="30">
        <f t="shared" si="3"/>
        <v>477849.11</v>
      </c>
      <c r="D18" s="30">
        <f t="shared" si="3"/>
        <v>468307</v>
      </c>
      <c r="E18" s="30">
        <f t="shared" si="3"/>
        <v>171409.65</v>
      </c>
      <c r="F18" s="30">
        <f t="shared" si="3"/>
        <v>374164.62</v>
      </c>
      <c r="G18" s="30">
        <f t="shared" si="3"/>
        <v>519966.86</v>
      </c>
      <c r="H18" s="30">
        <f t="shared" si="3"/>
        <v>99882.5</v>
      </c>
      <c r="I18" s="30">
        <f t="shared" si="3"/>
        <v>479582.5</v>
      </c>
      <c r="J18" s="30">
        <f t="shared" si="3"/>
        <v>429870.85</v>
      </c>
      <c r="K18" s="30">
        <f t="shared" si="3"/>
        <v>582707.18</v>
      </c>
      <c r="L18" s="30">
        <f t="shared" si="3"/>
        <v>505014.7</v>
      </c>
      <c r="M18" s="30">
        <f t="shared" si="3"/>
        <v>266577.65</v>
      </c>
      <c r="N18" s="30">
        <f t="shared" si="3"/>
        <v>153589.14</v>
      </c>
      <c r="O18" s="30">
        <f aca="true" t="shared" si="4" ref="O18:O25">SUM(B18:N18)</f>
        <v>5177281.43</v>
      </c>
    </row>
    <row r="19" spans="1:23" ht="18.75" customHeight="1">
      <c r="A19" s="26" t="s">
        <v>35</v>
      </c>
      <c r="B19" s="30">
        <f>IF(B15&lt;&gt;0,ROUND((B15-1)*B18,2),0)</f>
        <v>342210.92</v>
      </c>
      <c r="C19" s="30">
        <f aca="true" t="shared" si="5" ref="C19:N19">IF(C15&lt;&gt;0,ROUND((C15-1)*C18,2),0)</f>
        <v>277082.62</v>
      </c>
      <c r="D19" s="30">
        <f t="shared" si="5"/>
        <v>250959.67</v>
      </c>
      <c r="E19" s="30">
        <f t="shared" si="5"/>
        <v>34533.99</v>
      </c>
      <c r="F19" s="30">
        <f t="shared" si="5"/>
        <v>355951.88</v>
      </c>
      <c r="G19" s="30">
        <f t="shared" si="5"/>
        <v>464285.51</v>
      </c>
      <c r="H19" s="30">
        <f t="shared" si="5"/>
        <v>120282.48</v>
      </c>
      <c r="I19" s="30">
        <f t="shared" si="5"/>
        <v>254715.87</v>
      </c>
      <c r="J19" s="30">
        <f t="shared" si="5"/>
        <v>226508.47</v>
      </c>
      <c r="K19" s="30">
        <f t="shared" si="5"/>
        <v>275515.44</v>
      </c>
      <c r="L19" s="30">
        <f t="shared" si="5"/>
        <v>300418.57</v>
      </c>
      <c r="M19" s="30">
        <f t="shared" si="5"/>
        <v>166272.32</v>
      </c>
      <c r="N19" s="30">
        <f t="shared" si="5"/>
        <v>88980.32</v>
      </c>
      <c r="O19" s="30">
        <f t="shared" si="4"/>
        <v>3157718.0599999996</v>
      </c>
      <c r="W19" s="62"/>
    </row>
    <row r="20" spans="1:15" ht="18.75" customHeight="1">
      <c r="A20" s="26" t="s">
        <v>36</v>
      </c>
      <c r="B20" s="30">
        <v>35835.76</v>
      </c>
      <c r="C20" s="30">
        <v>26193.43</v>
      </c>
      <c r="D20" s="30">
        <v>18768.47</v>
      </c>
      <c r="E20" s="30">
        <v>7314.44</v>
      </c>
      <c r="F20" s="30">
        <v>17316.16</v>
      </c>
      <c r="G20" s="30">
        <v>27528.03</v>
      </c>
      <c r="H20" s="30">
        <v>4101.49</v>
      </c>
      <c r="I20" s="30">
        <v>13952.11</v>
      </c>
      <c r="J20" s="30">
        <v>22537.05</v>
      </c>
      <c r="K20" s="30">
        <v>33482.42</v>
      </c>
      <c r="L20" s="30">
        <v>33243.29</v>
      </c>
      <c r="M20" s="30">
        <v>13803.2</v>
      </c>
      <c r="N20" s="30">
        <v>7430.99</v>
      </c>
      <c r="O20" s="30">
        <f t="shared" si="4"/>
        <v>261506.84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-1810.6</v>
      </c>
      <c r="E23" s="30">
        <v>-510.18</v>
      </c>
      <c r="F23" s="30">
        <v>0</v>
      </c>
      <c r="G23" s="30">
        <v>0</v>
      </c>
      <c r="H23" s="30">
        <v>-771.08</v>
      </c>
      <c r="I23" s="30">
        <v>-540.69</v>
      </c>
      <c r="J23" s="30">
        <v>-10047.4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-13679.949999999999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-53461.6</v>
      </c>
      <c r="C27" s="30">
        <f>+C28+C30+C42+C43+C46-C47</f>
        <v>-50195.2</v>
      </c>
      <c r="D27" s="30">
        <f t="shared" si="6"/>
        <v>-45753.48</v>
      </c>
      <c r="E27" s="30">
        <f t="shared" si="6"/>
        <v>-7598.8</v>
      </c>
      <c r="F27" s="30">
        <f t="shared" si="6"/>
        <v>-27240.4</v>
      </c>
      <c r="G27" s="30">
        <f t="shared" si="6"/>
        <v>-45535.6</v>
      </c>
      <c r="H27" s="30">
        <f t="shared" si="6"/>
        <v>-31942.62</v>
      </c>
      <c r="I27" s="30">
        <f t="shared" si="6"/>
        <v>-54287.2</v>
      </c>
      <c r="J27" s="30">
        <f t="shared" si="6"/>
        <v>-39686.8</v>
      </c>
      <c r="K27" s="30">
        <f t="shared" si="6"/>
        <v>-36014</v>
      </c>
      <c r="L27" s="30">
        <f t="shared" si="6"/>
        <v>-28956.4</v>
      </c>
      <c r="M27" s="30">
        <f t="shared" si="6"/>
        <v>-17048</v>
      </c>
      <c r="N27" s="30">
        <f t="shared" si="6"/>
        <v>-14335.2</v>
      </c>
      <c r="O27" s="30">
        <f t="shared" si="6"/>
        <v>-452055.3</v>
      </c>
    </row>
    <row r="28" spans="1:15" ht="18.75" customHeight="1">
      <c r="A28" s="26" t="s">
        <v>40</v>
      </c>
      <c r="B28" s="31">
        <f>+B29</f>
        <v>-52113.6</v>
      </c>
      <c r="C28" s="31">
        <f>+C29</f>
        <v>-50195.2</v>
      </c>
      <c r="D28" s="31">
        <f aca="true" t="shared" si="7" ref="D28:O28">+D29</f>
        <v>-42094.8</v>
      </c>
      <c r="E28" s="31">
        <f t="shared" si="7"/>
        <v>-7598.8</v>
      </c>
      <c r="F28" s="31">
        <f t="shared" si="7"/>
        <v>-27240.4</v>
      </c>
      <c r="G28" s="31">
        <f t="shared" si="7"/>
        <v>-45535.6</v>
      </c>
      <c r="H28" s="31">
        <f t="shared" si="7"/>
        <v>-8659.2</v>
      </c>
      <c r="I28" s="31">
        <f t="shared" si="7"/>
        <v>-54287.2</v>
      </c>
      <c r="J28" s="31">
        <f t="shared" si="7"/>
        <v>-36990.8</v>
      </c>
      <c r="K28" s="31">
        <f t="shared" si="7"/>
        <v>-36014</v>
      </c>
      <c r="L28" s="31">
        <f t="shared" si="7"/>
        <v>-28956.4</v>
      </c>
      <c r="M28" s="31">
        <f t="shared" si="7"/>
        <v>-15026</v>
      </c>
      <c r="N28" s="31">
        <f t="shared" si="7"/>
        <v>-14335.2</v>
      </c>
      <c r="O28" s="31">
        <f t="shared" si="7"/>
        <v>-419047.2</v>
      </c>
    </row>
    <row r="29" spans="1:26" ht="18.75" customHeight="1">
      <c r="A29" s="27" t="s">
        <v>41</v>
      </c>
      <c r="B29" s="16">
        <f>ROUND((-B9)*$G$3,2)</f>
        <v>-52113.6</v>
      </c>
      <c r="C29" s="16">
        <f aca="true" t="shared" si="8" ref="C29:N29">ROUND((-C9)*$G$3,2)</f>
        <v>-50195.2</v>
      </c>
      <c r="D29" s="16">
        <f t="shared" si="8"/>
        <v>-42094.8</v>
      </c>
      <c r="E29" s="16">
        <f t="shared" si="8"/>
        <v>-7598.8</v>
      </c>
      <c r="F29" s="16">
        <f t="shared" si="8"/>
        <v>-27240.4</v>
      </c>
      <c r="G29" s="16">
        <f t="shared" si="8"/>
        <v>-45535.6</v>
      </c>
      <c r="H29" s="16">
        <f t="shared" si="8"/>
        <v>-8659.2</v>
      </c>
      <c r="I29" s="16">
        <f t="shared" si="8"/>
        <v>-54287.2</v>
      </c>
      <c r="J29" s="16">
        <f t="shared" si="8"/>
        <v>-36990.8</v>
      </c>
      <c r="K29" s="16">
        <f t="shared" si="8"/>
        <v>-36014</v>
      </c>
      <c r="L29" s="16">
        <f t="shared" si="8"/>
        <v>-28956.4</v>
      </c>
      <c r="M29" s="16">
        <f t="shared" si="8"/>
        <v>-15026</v>
      </c>
      <c r="N29" s="16">
        <f t="shared" si="8"/>
        <v>-14335.2</v>
      </c>
      <c r="O29" s="32">
        <f aca="true" t="shared" si="9" ref="O29:O47">SUM(B29:N29)</f>
        <v>-419047.2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N30">SUM(B31:B40)</f>
        <v>-1348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-22174.69</v>
      </c>
      <c r="I30" s="31">
        <f t="shared" si="10"/>
        <v>0</v>
      </c>
      <c r="J30" s="31">
        <f t="shared" si="10"/>
        <v>-2696</v>
      </c>
      <c r="K30" s="31">
        <f t="shared" si="10"/>
        <v>0</v>
      </c>
      <c r="L30" s="31">
        <f t="shared" si="10"/>
        <v>0</v>
      </c>
      <c r="M30" s="31">
        <f t="shared" si="10"/>
        <v>-2022</v>
      </c>
      <c r="N30" s="31">
        <f t="shared" si="10"/>
        <v>0</v>
      </c>
      <c r="O30" s="31">
        <f>SUM(O31:O40)</f>
        <v>-28240.69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-1348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-2696</v>
      </c>
      <c r="K35" s="33">
        <v>0</v>
      </c>
      <c r="L35" s="33">
        <v>0</v>
      </c>
      <c r="M35" s="33">
        <v>-2022</v>
      </c>
      <c r="N35" s="33">
        <v>0</v>
      </c>
      <c r="O35" s="33">
        <f t="shared" si="9"/>
        <v>-6066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-22174.69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-22174.69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3">
        <v>-3658.68</v>
      </c>
      <c r="E42" s="35">
        <v>0</v>
      </c>
      <c r="F42" s="35">
        <v>0</v>
      </c>
      <c r="G42" s="35">
        <v>0</v>
      </c>
      <c r="H42" s="35">
        <v>-1108.73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-4767.41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1013235.2600000001</v>
      </c>
      <c r="C45" s="36">
        <f t="shared" si="11"/>
        <v>748547.4400000001</v>
      </c>
      <c r="D45" s="36">
        <f t="shared" si="11"/>
        <v>706195.77</v>
      </c>
      <c r="E45" s="36">
        <f t="shared" si="11"/>
        <v>211724.53000000003</v>
      </c>
      <c r="F45" s="36">
        <f t="shared" si="11"/>
        <v>733046.76</v>
      </c>
      <c r="G45" s="36">
        <f t="shared" si="11"/>
        <v>987795.68</v>
      </c>
      <c r="H45" s="36">
        <f t="shared" si="11"/>
        <v>194766.58000000002</v>
      </c>
      <c r="I45" s="36">
        <f t="shared" si="11"/>
        <v>721016.14</v>
      </c>
      <c r="J45" s="36">
        <f t="shared" si="11"/>
        <v>638430.9299999998</v>
      </c>
      <c r="K45" s="36">
        <f t="shared" si="11"/>
        <v>880641.9500000001</v>
      </c>
      <c r="L45" s="36">
        <f t="shared" si="11"/>
        <v>836628.29</v>
      </c>
      <c r="M45" s="36">
        <f t="shared" si="11"/>
        <v>449807.76</v>
      </c>
      <c r="N45" s="36">
        <f t="shared" si="11"/>
        <v>242703.52000000002</v>
      </c>
      <c r="O45" s="36">
        <f>SUM(B45:N45)</f>
        <v>8364540.609999999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1013235.26</v>
      </c>
      <c r="C51" s="51">
        <f t="shared" si="12"/>
        <v>748547.4299999999</v>
      </c>
      <c r="D51" s="51">
        <f t="shared" si="12"/>
        <v>706195.77</v>
      </c>
      <c r="E51" s="51">
        <f t="shared" si="12"/>
        <v>211724.53</v>
      </c>
      <c r="F51" s="51">
        <f t="shared" si="12"/>
        <v>733046.77</v>
      </c>
      <c r="G51" s="51">
        <f t="shared" si="12"/>
        <v>987795.68</v>
      </c>
      <c r="H51" s="51">
        <f t="shared" si="12"/>
        <v>194766.58</v>
      </c>
      <c r="I51" s="51">
        <f t="shared" si="12"/>
        <v>721016.14</v>
      </c>
      <c r="J51" s="51">
        <f t="shared" si="12"/>
        <v>638430.93</v>
      </c>
      <c r="K51" s="51">
        <f t="shared" si="12"/>
        <v>880641.95</v>
      </c>
      <c r="L51" s="51">
        <f t="shared" si="12"/>
        <v>836628.28</v>
      </c>
      <c r="M51" s="51">
        <f t="shared" si="12"/>
        <v>449807.75</v>
      </c>
      <c r="N51" s="51">
        <f t="shared" si="12"/>
        <v>242703.53</v>
      </c>
      <c r="O51" s="36">
        <f t="shared" si="12"/>
        <v>8364540.599999999</v>
      </c>
      <c r="Q51"/>
    </row>
    <row r="52" spans="1:18" ht="18.75" customHeight="1">
      <c r="A52" s="26" t="s">
        <v>57</v>
      </c>
      <c r="B52" s="51">
        <v>836528.87</v>
      </c>
      <c r="C52" s="51">
        <v>546843.1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1383371.97</v>
      </c>
      <c r="P52"/>
      <c r="Q52"/>
      <c r="R52" s="43"/>
    </row>
    <row r="53" spans="1:16" ht="18.75" customHeight="1">
      <c r="A53" s="26" t="s">
        <v>58</v>
      </c>
      <c r="B53" s="51">
        <v>176706.39</v>
      </c>
      <c r="C53" s="51">
        <v>201704.33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378410.72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706195.77</v>
      </c>
      <c r="E54" s="52">
        <v>0</v>
      </c>
      <c r="F54" s="52">
        <v>0</v>
      </c>
      <c r="G54" s="52">
        <v>0</v>
      </c>
      <c r="H54" s="51">
        <v>194766.58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900962.35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211724.53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211724.53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733046.77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733046.77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987795.68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987795.68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721016.14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721016.14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638430.93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638430.93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880641.95</v>
      </c>
      <c r="L60" s="31">
        <v>836628.28</v>
      </c>
      <c r="M60" s="52">
        <v>0</v>
      </c>
      <c r="N60" s="52">
        <v>0</v>
      </c>
      <c r="O60" s="36">
        <f t="shared" si="13"/>
        <v>1717270.23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449807.75</v>
      </c>
      <c r="N61" s="52">
        <v>0</v>
      </c>
      <c r="O61" s="36">
        <f t="shared" si="13"/>
        <v>449807.75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242703.53</v>
      </c>
      <c r="O62" s="55">
        <f t="shared" si="13"/>
        <v>242703.53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2021-05-18T19:25:49Z</dcterms:modified>
  <cp:category/>
  <cp:version/>
  <cp:contentType/>
  <cp:contentStatus/>
</cp:coreProperties>
</file>