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<sst xmlns="http://schemas.openxmlformats.org/spreadsheetml/2006/main" count="80" uniqueCount="77">
  <si>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</si>
  <si>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</si>
  <si>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</si>
  <si>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</si>
  <si>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</si>
  <si>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</si>
  <si>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</si>
  <si>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</si>
  <si>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</si>
  <si>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</si>
  <si>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</si>
  <si>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</si>
  <si>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</si>
  <si>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</si>
  <si>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</si>
  <si>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</si>
  <si>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</si>
  <si>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</si>
  <si>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</si>
  <si>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</si>
  <si>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</si>
  <si>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</si>
  <si>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</si>
  <si>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</si>
  <si>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</si>
  <si>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</si>
  <si>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</si>
  <si>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</si>
  <si>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</si>
  <si>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</si>
  <si>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</si>
  <si>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</si>
  <si>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</si>
  <si>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</si>
  <si>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</si>
  <si>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</si>
  <si>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</si>
  <si>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</si>
  <si>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</si>
  <si>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</si>
  <si>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</si>
  <si>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</si>
  <si>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</si>
  <si>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</si>
  <si>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</si>
  <si>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</si>
  <si>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</si>
  <si>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</si>
  <si>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</si>
  <si>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</si>
  <si>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</si>
  <si>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</si>
  <si>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</si>
  <si>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</si>
  <si>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</si>
  <si>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</si>
  <si>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</si>
  <si>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</si>
  <si>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</si>
  <si>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</si>
  <si>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</si>
  <si>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</si>
  <si>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</si>
  <si>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</si>
  <si>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</si>
  <si>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</si>
  <si>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</si>
  <si>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</si>
  <si>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</si>
  <si>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</si>
  <si>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</si>
  <si>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</si>
  <si>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</si>
  <si>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09/05/21 - VENCIMENTO 14/05/21</t>
  </si>
  <si>
    <t>5.3. Revisão de Remuneração pelo Transporte Coletivo (1)</t>
  </si>
  <si>
    <t>Nota: (1) Revisões do período de 19/03 a 03/12/20.</t>
  </si>
  <si>
    <t>5.2.10. Maggi Adm. de Consórcios LTDA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</si>
</sst>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115515</v>
      </c>
      <c r="C7" s="9">
        <f t="shared" si="0"/>
        <v>77518</v>
      </c>
      <c r="D7" s="9">
        <f t="shared" si="0"/>
        <v>90641</v>
      </c>
      <c r="E7" s="9">
        <f t="shared" si="0"/>
        <v>16894</v>
      </c>
      <c r="F7" s="9">
        <f t="shared" si="0"/>
        <v>63212</v>
      </c>
      <c r="G7" s="9">
        <f t="shared" si="0"/>
        <v>88111</v>
      </c>
      <c r="H7" s="9">
        <f t="shared" si="0"/>
        <v>10377</v>
      </c>
      <c r="I7" s="9">
        <f t="shared" si="0"/>
        <v>67894</v>
      </c>
      <c r="J7" s="9">
        <f t="shared" si="0"/>
        <v>71529</v>
      </c>
      <c r="K7" s="9">
        <f t="shared" si="0"/>
        <v>108163</v>
      </c>
      <c r="L7" s="9">
        <f t="shared" si="0"/>
        <v>83994</v>
      </c>
      <c r="M7" s="9">
        <f t="shared" si="0"/>
        <v>32561</v>
      </c>
      <c r="N7" s="9">
        <f t="shared" si="0"/>
        <v>18050</v>
      </c>
      <c r="O7" s="9">
        <f t="shared" si="0"/>
        <v>844459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8658</v>
      </c>
      <c r="C8" s="11">
        <f t="shared" si="1"/>
        <v>7341</v>
      </c>
      <c r="D8" s="11">
        <f t="shared" si="1"/>
        <v>7137</v>
      </c>
      <c r="E8" s="11">
        <f t="shared" si="1"/>
        <v>931</v>
      </c>
      <c r="F8" s="11">
        <f t="shared" si="1"/>
        <v>4683</v>
      </c>
      <c r="G8" s="11">
        <f t="shared" si="1"/>
        <v>6339</v>
      </c>
      <c r="H8" s="11">
        <f t="shared" si="1"/>
        <v>925</v>
      </c>
      <c r="I8" s="11">
        <f t="shared" si="1"/>
        <v>6823</v>
      </c>
      <c r="J8" s="11">
        <f t="shared" si="1"/>
        <v>5603</v>
      </c>
      <c r="K8" s="11">
        <f t="shared" si="1"/>
        <v>6391</v>
      </c>
      <c r="L8" s="11">
        <f t="shared" si="1"/>
        <v>4811</v>
      </c>
      <c r="M8" s="11">
        <f t="shared" si="1"/>
        <v>1819</v>
      </c>
      <c r="N8" s="11">
        <f t="shared" si="1"/>
        <v>1421</v>
      </c>
      <c r="O8" s="11">
        <f t="shared" si="1"/>
        <v>62882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8658</v>
      </c>
      <c r="C9" s="11">
        <v>7341</v>
      </c>
      <c r="D9" s="11">
        <v>7137</v>
      </c>
      <c r="E9" s="11">
        <v>931</v>
      </c>
      <c r="F9" s="11">
        <v>4683</v>
      </c>
      <c r="G9" s="11">
        <v>6339</v>
      </c>
      <c r="H9" s="11">
        <v>917</v>
      </c>
      <c r="I9" s="11">
        <v>6823</v>
      </c>
      <c r="J9" s="11">
        <v>5603</v>
      </c>
      <c r="K9" s="11">
        <v>6388</v>
      </c>
      <c r="L9" s="11">
        <v>4811</v>
      </c>
      <c r="M9" s="11">
        <v>1815</v>
      </c>
      <c r="N9" s="11">
        <v>1421</v>
      </c>
      <c r="O9" s="11">
        <f>SUM(B9:N9)</f>
        <v>62867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106857</v>
      </c>
      <c r="C11" s="13">
        <v>70177</v>
      </c>
      <c r="D11" s="13">
        <v>83504</v>
      </c>
      <c r="E11" s="13">
        <v>15963</v>
      </c>
      <c r="F11" s="13">
        <v>58529</v>
      </c>
      <c r="G11" s="13">
        <v>81772</v>
      </c>
      <c r="H11" s="13">
        <v>9452</v>
      </c>
      <c r="I11" s="13">
        <v>61071</v>
      </c>
      <c r="J11" s="13">
        <v>65926</v>
      </c>
      <c r="K11" s="13">
        <v>101772</v>
      </c>
      <c r="L11" s="13">
        <v>79183</v>
      </c>
      <c r="M11" s="13">
        <v>30742</v>
      </c>
      <c r="N11" s="13">
        <v>16629</v>
      </c>
      <c r="O11" s="11">
        <f>SUM(B11:N11)</f>
        <v>781577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1.434787549086883</v>
      </c>
      <c r="C15" s="19">
        <v>1.48785998474496</v>
      </c>
      <c r="D15" s="19">
        <v>1.401036366215945</v>
      </c>
      <c r="E15" s="19">
        <v>1.089321965362256</v>
      </c>
      <c r="F15" s="19">
        <v>1.842452539306865</v>
      </c>
      <c r="G15" s="19">
        <v>1.792293886520187</v>
      </c>
      <c r="H15" s="19">
        <v>2.047760534439575</v>
      </c>
      <c r="I15" s="19">
        <v>1.497758654776472</v>
      </c>
      <c r="J15" s="19">
        <v>1.356450245406115</v>
      </c>
      <c r="K15" s="19">
        <v>1.408749201841405</v>
      </c>
      <c r="L15" s="19">
        <v>1.519039723749402</v>
      </c>
      <c r="M15" s="19">
        <v>1.600072924663098</v>
      </c>
      <c r="N15" s="19">
        <v>1.453896106802597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424037.83999999997</v>
      </c>
      <c r="C17" s="24">
        <f aca="true" t="shared" si="2" ref="C17:N17">C18+C19+C20+C21+C22+C23+C24+C25</f>
        <v>293738.44</v>
      </c>
      <c r="D17" s="24">
        <f t="shared" si="2"/>
        <v>274115.56999999995</v>
      </c>
      <c r="E17" s="24">
        <f t="shared" si="2"/>
        <v>71786.07999999999</v>
      </c>
      <c r="F17" s="24">
        <f t="shared" si="2"/>
        <v>291520.94999999995</v>
      </c>
      <c r="G17" s="24">
        <f t="shared" si="2"/>
        <v>335810.63</v>
      </c>
      <c r="H17" s="24">
        <f t="shared" si="2"/>
        <v>57441.14</v>
      </c>
      <c r="I17" s="24">
        <f t="shared" si="2"/>
        <v>265752.9</v>
      </c>
      <c r="J17" s="24">
        <f t="shared" si="2"/>
        <v>224228.73000000004</v>
      </c>
      <c r="K17" s="24">
        <f t="shared" si="2"/>
        <v>369418.82999999996</v>
      </c>
      <c r="L17" s="24">
        <f t="shared" si="2"/>
        <v>357317.48999999993</v>
      </c>
      <c r="M17" s="24">
        <f t="shared" si="2"/>
        <v>175711.53000000003</v>
      </c>
      <c r="N17" s="24">
        <f t="shared" si="2"/>
        <v>76983.68</v>
      </c>
      <c r="O17" s="24">
        <f>O18+O19+O20+O21+O22+O23+O24+O25</f>
        <v>3217863.8099999996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254733.68</v>
      </c>
      <c r="C18" s="30">
        <f t="shared" si="3"/>
        <v>176547.25</v>
      </c>
      <c r="D18" s="30">
        <f t="shared" si="3"/>
        <v>181001.01</v>
      </c>
      <c r="E18" s="30">
        <f t="shared" si="3"/>
        <v>57711.59</v>
      </c>
      <c r="F18" s="30">
        <f t="shared" si="3"/>
        <v>146253.6</v>
      </c>
      <c r="G18" s="30">
        <f t="shared" si="3"/>
        <v>167587.12</v>
      </c>
      <c r="H18" s="30">
        <f t="shared" si="3"/>
        <v>26464.46</v>
      </c>
      <c r="I18" s="30">
        <f t="shared" si="3"/>
        <v>153399.7</v>
      </c>
      <c r="J18" s="30">
        <f t="shared" si="3"/>
        <v>162664.1</v>
      </c>
      <c r="K18" s="30">
        <f t="shared" si="3"/>
        <v>232669.43</v>
      </c>
      <c r="L18" s="30">
        <f t="shared" si="3"/>
        <v>205634.11</v>
      </c>
      <c r="M18" s="30">
        <f t="shared" si="3"/>
        <v>92089.02</v>
      </c>
      <c r="N18" s="30">
        <f t="shared" si="3"/>
        <v>46134</v>
      </c>
      <c r="O18" s="30">
        <f aca="true" t="shared" si="4" ref="O18:O25">SUM(B18:N18)</f>
        <v>1902889.0699999998</v>
      </c>
    </row>
    <row r="19" spans="1:23" ht="18.75" customHeight="1">
      <c r="A19" s="26" t="s">
        <v>35</v>
      </c>
      <c r="B19" s="30">
        <f>IF(B15&lt;&gt;0,ROUND((B15-1)*B18,2),0)</f>
        <v>110755.03</v>
      </c>
      <c r="C19" s="30">
        <f aca="true" t="shared" si="5" ref="C19:N19">IF(C15&lt;&gt;0,ROUND((C15-1)*C18,2),0)</f>
        <v>86130.34</v>
      </c>
      <c r="D19" s="30">
        <f t="shared" si="5"/>
        <v>72587.99</v>
      </c>
      <c r="E19" s="30">
        <f t="shared" si="5"/>
        <v>5154.91</v>
      </c>
      <c r="F19" s="30">
        <f t="shared" si="5"/>
        <v>123211.72</v>
      </c>
      <c r="G19" s="30">
        <f t="shared" si="5"/>
        <v>132778.25</v>
      </c>
      <c r="H19" s="30">
        <f t="shared" si="5"/>
        <v>27728.42</v>
      </c>
      <c r="I19" s="30">
        <f t="shared" si="5"/>
        <v>76356.03</v>
      </c>
      <c r="J19" s="30">
        <f t="shared" si="5"/>
        <v>57981.66</v>
      </c>
      <c r="K19" s="30">
        <f t="shared" si="5"/>
        <v>95103.44</v>
      </c>
      <c r="L19" s="30">
        <f t="shared" si="5"/>
        <v>106732.27</v>
      </c>
      <c r="M19" s="30">
        <f t="shared" si="5"/>
        <v>55260.13</v>
      </c>
      <c r="N19" s="30">
        <f t="shared" si="5"/>
        <v>20940.04</v>
      </c>
      <c r="O19" s="30">
        <f t="shared" si="4"/>
        <v>970720.2300000001</v>
      </c>
      <c r="W19" s="62"/>
    </row>
    <row r="20" spans="1:15" ht="18.75" customHeight="1">
      <c r="A20" s="26" t="s">
        <v>36</v>
      </c>
      <c r="B20" s="30">
        <v>18258.62</v>
      </c>
      <c r="C20" s="30">
        <v>13443.37</v>
      </c>
      <c r="D20" s="30">
        <v>9147.3</v>
      </c>
      <c r="E20" s="30">
        <v>3364.51</v>
      </c>
      <c r="F20" s="30">
        <v>9201.13</v>
      </c>
      <c r="G20" s="30">
        <v>13894.38</v>
      </c>
      <c r="H20" s="30">
        <v>1576.61</v>
      </c>
      <c r="I20" s="30">
        <v>8764.08</v>
      </c>
      <c r="J20" s="30">
        <v>10592.73</v>
      </c>
      <c r="K20" s="30">
        <v>17017.25</v>
      </c>
      <c r="L20" s="30">
        <v>18042.98</v>
      </c>
      <c r="M20" s="30">
        <v>8159.79</v>
      </c>
      <c r="N20" s="30">
        <v>3492.65</v>
      </c>
      <c r="O20" s="30">
        <f t="shared" si="4"/>
        <v>134955.4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-4345.44</v>
      </c>
      <c r="E23" s="30">
        <v>-1020.36</v>
      </c>
      <c r="F23" s="30">
        <v>0</v>
      </c>
      <c r="G23" s="30">
        <v>0</v>
      </c>
      <c r="H23" s="30">
        <v>-1542.16</v>
      </c>
      <c r="I23" s="30">
        <v>-360.46</v>
      </c>
      <c r="J23" s="30">
        <v>-16258.52</v>
      </c>
      <c r="K23" s="30">
        <v>-322.2</v>
      </c>
      <c r="L23" s="30">
        <v>0</v>
      </c>
      <c r="M23" s="30">
        <v>0</v>
      </c>
      <c r="N23" s="30">
        <v>-621.28</v>
      </c>
      <c r="O23" s="30">
        <f t="shared" si="4"/>
        <v>-24470.42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-38095.2</v>
      </c>
      <c r="C27" s="30">
        <f>+C28+C30+C42+C43+C46-C47</f>
        <v>-32300.4</v>
      </c>
      <c r="D27" s="30">
        <f t="shared" si="6"/>
        <v>-32672.309999999998</v>
      </c>
      <c r="E27" s="30">
        <f t="shared" si="6"/>
        <v>-4096.4</v>
      </c>
      <c r="F27" s="30">
        <f t="shared" si="6"/>
        <v>-20605.2</v>
      </c>
      <c r="G27" s="30">
        <f t="shared" si="6"/>
        <v>-27891.6</v>
      </c>
      <c r="H27" s="30">
        <f t="shared" si="6"/>
        <v>-9545.08</v>
      </c>
      <c r="I27" s="30">
        <f t="shared" si="6"/>
        <v>-30021.2</v>
      </c>
      <c r="J27" s="30">
        <f t="shared" si="6"/>
        <v>-24653.2</v>
      </c>
      <c r="K27" s="30">
        <f t="shared" si="6"/>
        <v>-28107.2</v>
      </c>
      <c r="L27" s="30">
        <f t="shared" si="6"/>
        <v>-21168.4</v>
      </c>
      <c r="M27" s="30">
        <f t="shared" si="6"/>
        <v>-7986</v>
      </c>
      <c r="N27" s="30">
        <f t="shared" si="6"/>
        <v>-6252.4</v>
      </c>
      <c r="O27" s="30">
        <f t="shared" si="6"/>
        <v>-283394.5900000001</v>
      </c>
    </row>
    <row r="28" spans="1:15" ht="18.75" customHeight="1">
      <c r="A28" s="26" t="s">
        <v>40</v>
      </c>
      <c r="B28" s="31">
        <f>+B29</f>
        <v>-38095.2</v>
      </c>
      <c r="C28" s="31">
        <f>+C29</f>
        <v>-32300.4</v>
      </c>
      <c r="D28" s="31">
        <f aca="true" t="shared" si="7" ref="D28:O28">+D29</f>
        <v>-31402.8</v>
      </c>
      <c r="E28" s="31">
        <f t="shared" si="7"/>
        <v>-4096.4</v>
      </c>
      <c r="F28" s="31">
        <f t="shared" si="7"/>
        <v>-20605.2</v>
      </c>
      <c r="G28" s="31">
        <f t="shared" si="7"/>
        <v>-27891.6</v>
      </c>
      <c r="H28" s="31">
        <f t="shared" si="7"/>
        <v>-4034.8</v>
      </c>
      <c r="I28" s="31">
        <f t="shared" si="7"/>
        <v>-30021.2</v>
      </c>
      <c r="J28" s="31">
        <f t="shared" si="7"/>
        <v>-24653.2</v>
      </c>
      <c r="K28" s="31">
        <f t="shared" si="7"/>
        <v>-28107.2</v>
      </c>
      <c r="L28" s="31">
        <f t="shared" si="7"/>
        <v>-21168.4</v>
      </c>
      <c r="M28" s="31">
        <f t="shared" si="7"/>
        <v>-7986</v>
      </c>
      <c r="N28" s="31">
        <f t="shared" si="7"/>
        <v>-6252.4</v>
      </c>
      <c r="O28" s="31">
        <f t="shared" si="7"/>
        <v>-276614.80000000005</v>
      </c>
    </row>
    <row r="29" spans="1:26" ht="18.75" customHeight="1">
      <c r="A29" s="27" t="s">
        <v>41</v>
      </c>
      <c r="B29" s="16">
        <f>ROUND((-B9)*$G$3,2)</f>
        <v>-38095.2</v>
      </c>
      <c r="C29" s="16">
        <f aca="true" t="shared" si="8" ref="C29:N29">ROUND((-C9)*$G$3,2)</f>
        <v>-32300.4</v>
      </c>
      <c r="D29" s="16">
        <f t="shared" si="8"/>
        <v>-31402.8</v>
      </c>
      <c r="E29" s="16">
        <f t="shared" si="8"/>
        <v>-4096.4</v>
      </c>
      <c r="F29" s="16">
        <f t="shared" si="8"/>
        <v>-20605.2</v>
      </c>
      <c r="G29" s="16">
        <f t="shared" si="8"/>
        <v>-27891.6</v>
      </c>
      <c r="H29" s="16">
        <f t="shared" si="8"/>
        <v>-4034.8</v>
      </c>
      <c r="I29" s="16">
        <f t="shared" si="8"/>
        <v>-30021.2</v>
      </c>
      <c r="J29" s="16">
        <f t="shared" si="8"/>
        <v>-24653.2</v>
      </c>
      <c r="K29" s="16">
        <f t="shared" si="8"/>
        <v>-28107.2</v>
      </c>
      <c r="L29" s="16">
        <f t="shared" si="8"/>
        <v>-21168.4</v>
      </c>
      <c r="M29" s="16">
        <f t="shared" si="8"/>
        <v>-7986</v>
      </c>
      <c r="N29" s="16">
        <f t="shared" si="8"/>
        <v>-6252.4</v>
      </c>
      <c r="O29" s="32">
        <f aca="true" t="shared" si="9" ref="O29:O47">SUM(B29:N29)</f>
        <v>-276614.80000000005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N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-5247.89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>SUM(O31:O40)</f>
        <v>-5247.89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76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-5247.89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-5247.89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-1269.51</v>
      </c>
      <c r="E42" s="35">
        <v>0</v>
      </c>
      <c r="F42" s="35">
        <v>0</v>
      </c>
      <c r="G42" s="35">
        <v>0</v>
      </c>
      <c r="H42" s="35">
        <v>-262.39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-1531.9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385942.63999999996</v>
      </c>
      <c r="C45" s="36">
        <f t="shared" si="11"/>
        <v>261438.04</v>
      </c>
      <c r="D45" s="36">
        <f t="shared" si="11"/>
        <v>241443.25999999995</v>
      </c>
      <c r="E45" s="36">
        <f t="shared" si="11"/>
        <v>67689.68</v>
      </c>
      <c r="F45" s="36">
        <f t="shared" si="11"/>
        <v>270915.74999999994</v>
      </c>
      <c r="G45" s="36">
        <f t="shared" si="11"/>
        <v>307919.03</v>
      </c>
      <c r="H45" s="36">
        <f t="shared" si="11"/>
        <v>47896.06</v>
      </c>
      <c r="I45" s="36">
        <f t="shared" si="11"/>
        <v>235731.7</v>
      </c>
      <c r="J45" s="36">
        <f t="shared" si="11"/>
        <v>199575.53000000003</v>
      </c>
      <c r="K45" s="36">
        <f t="shared" si="11"/>
        <v>341311.62999999995</v>
      </c>
      <c r="L45" s="36">
        <f t="shared" si="11"/>
        <v>336149.0899999999</v>
      </c>
      <c r="M45" s="36">
        <f t="shared" si="11"/>
        <v>167725.53000000003</v>
      </c>
      <c r="N45" s="36">
        <f t="shared" si="11"/>
        <v>70731.28</v>
      </c>
      <c r="O45" s="36">
        <f>SUM(B45:N45)</f>
        <v>2934469.2199999993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385942.64</v>
      </c>
      <c r="C51" s="51">
        <f t="shared" si="12"/>
        <v>261438.03000000003</v>
      </c>
      <c r="D51" s="51">
        <f t="shared" si="12"/>
        <v>241443.26</v>
      </c>
      <c r="E51" s="51">
        <f t="shared" si="12"/>
        <v>67689.69</v>
      </c>
      <c r="F51" s="51">
        <f t="shared" si="12"/>
        <v>270915.75</v>
      </c>
      <c r="G51" s="51">
        <f t="shared" si="12"/>
        <v>307919.03</v>
      </c>
      <c r="H51" s="51">
        <f t="shared" si="12"/>
        <v>47896.06</v>
      </c>
      <c r="I51" s="51">
        <f t="shared" si="12"/>
        <v>235731.7</v>
      </c>
      <c r="J51" s="51">
        <f t="shared" si="12"/>
        <v>199575.53</v>
      </c>
      <c r="K51" s="51">
        <f t="shared" si="12"/>
        <v>341311.63</v>
      </c>
      <c r="L51" s="51">
        <f t="shared" si="12"/>
        <v>336149.09</v>
      </c>
      <c r="M51" s="51">
        <f t="shared" si="12"/>
        <v>167725.53</v>
      </c>
      <c r="N51" s="51">
        <f t="shared" si="12"/>
        <v>70731.28</v>
      </c>
      <c r="O51" s="36">
        <f t="shared" si="12"/>
        <v>2934469.2199999997</v>
      </c>
      <c r="Q51"/>
    </row>
    <row r="52" spans="1:18" ht="18.75" customHeight="1">
      <c r="A52" s="26" t="s">
        <v>57</v>
      </c>
      <c r="B52" s="51">
        <v>322901.67</v>
      </c>
      <c r="C52" s="51">
        <v>193688.79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516590.45999999996</v>
      </c>
      <c r="P52"/>
      <c r="Q52"/>
      <c r="R52" s="43"/>
    </row>
    <row r="53" spans="1:16" ht="18.75" customHeight="1">
      <c r="A53" s="26" t="s">
        <v>58</v>
      </c>
      <c r="B53" s="51">
        <v>63040.97</v>
      </c>
      <c r="C53" s="51">
        <v>67749.24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130790.21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241443.26</v>
      </c>
      <c r="E54" s="52">
        <v>0</v>
      </c>
      <c r="F54" s="52">
        <v>0</v>
      </c>
      <c r="G54" s="52">
        <v>0</v>
      </c>
      <c r="H54" s="51">
        <v>47896.06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289339.32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67689.69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67689.69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270915.75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270915.75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307919.03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307919.03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235731.7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235731.7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199575.53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199575.53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341311.63</v>
      </c>
      <c r="L60" s="31">
        <v>336149.09</v>
      </c>
      <c r="M60" s="52">
        <v>0</v>
      </c>
      <c r="N60" s="52">
        <v>0</v>
      </c>
      <c r="O60" s="36">
        <f t="shared" si="13"/>
        <v>677460.72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167725.53</v>
      </c>
      <c r="N61" s="52">
        <v>0</v>
      </c>
      <c r="O61" s="36">
        <f t="shared" si="13"/>
        <v>167725.53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70731.28</v>
      </c>
      <c r="O62" s="55">
        <f t="shared" si="13"/>
        <v>70731.28</v>
      </c>
      <c r="P62"/>
      <c r="S62"/>
      <c r="Z62"/>
    </row>
    <row r="63" spans="1:12" ht="21" customHeight="1">
      <c r="A63" s="56" t="s">
        <v>75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2021-05-18T18:56:01Z</dcterms:modified>
  <cp:category/>
  <cp:version/>
  <cp:contentType/>
  <cp:contentStatus/>
</cp:coreProperties>
</file>