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<sst xmlns="http://schemas.openxmlformats.org/spreadsheetml/2006/main" count="80" uniqueCount="77">
  <si>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</si>
  <si>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</si>
  <si>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</si>
  <si>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</si>
  <si>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</si>
  <si>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</si>
  <si>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</si>
  <si>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</si>
  <si>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</si>
  <si>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</si>
  <si>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</si>
  <si>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</si>
  <si>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</si>
  <si>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</si>
  <si>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</si>
  <si>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</si>
  <si>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</si>
  <si>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</si>
  <si>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</si>
  <si>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</si>
  <si>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</si>
  <si>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</si>
  <si>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</si>
  <si>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</si>
  <si>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</si>
  <si>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</si>
  <si>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</si>
  <si>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</si>
  <si>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</si>
  <si>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</si>
  <si>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</si>
  <si>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</si>
  <si>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</si>
  <si>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</si>
  <si>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</si>
  <si>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</si>
  <si>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</si>
  <si>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</si>
  <si>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</si>
  <si>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</si>
  <si>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</si>
  <si>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</si>
  <si>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</si>
  <si>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</si>
  <si>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</si>
  <si>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</si>
  <si>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</si>
  <si>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</si>
  <si>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</si>
  <si>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</si>
  <si>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</si>
  <si>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</si>
  <si>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</si>
  <si>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</si>
  <si>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</si>
  <si>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</si>
  <si>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</si>
  <si>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</si>
  <si>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</si>
  <si>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</si>
  <si>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</si>
  <si>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</si>
  <si>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</si>
  <si>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</si>
  <si>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</si>
  <si>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</si>
  <si>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</si>
  <si>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</si>
  <si>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</si>
  <si>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</si>
  <si>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</si>
  <si>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</si>
  <si>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</si>
  <si>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13/05/21 - VENCIMENTO 20/05/21</t>
  </si>
  <si>
    <t>5.3. Revisão de Remuneração pelo Transporte Coletivo (1)</t>
  </si>
  <si>
    <t>5.2.10. Maggi Adm. de Consórcios LTDA</t>
  </si>
  <si>
    <t>Nota: (1) Revisões do período de 19/03 a 03/12/20.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</si>
</sst>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278789</v>
      </c>
      <c r="C7" s="9">
        <f t="shared" si="0"/>
        <v>201702</v>
      </c>
      <c r="D7" s="9">
        <f t="shared" si="0"/>
        <v>224726</v>
      </c>
      <c r="E7" s="9">
        <f t="shared" si="0"/>
        <v>47517</v>
      </c>
      <c r="F7" s="9">
        <f t="shared" si="0"/>
        <v>153042</v>
      </c>
      <c r="G7" s="9">
        <f t="shared" si="0"/>
        <v>264269</v>
      </c>
      <c r="H7" s="9">
        <f t="shared" si="0"/>
        <v>38239</v>
      </c>
      <c r="I7" s="9">
        <f t="shared" si="0"/>
        <v>202654</v>
      </c>
      <c r="J7" s="9">
        <f t="shared" si="0"/>
        <v>180700</v>
      </c>
      <c r="K7" s="9">
        <f t="shared" si="0"/>
        <v>260309</v>
      </c>
      <c r="L7" s="9">
        <f t="shared" si="0"/>
        <v>197423</v>
      </c>
      <c r="M7" s="9">
        <f t="shared" si="0"/>
        <v>92163</v>
      </c>
      <c r="N7" s="9">
        <f t="shared" si="0"/>
        <v>59142</v>
      </c>
      <c r="O7" s="9">
        <f t="shared" si="0"/>
        <v>2200675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10480</v>
      </c>
      <c r="C8" s="11">
        <f t="shared" si="1"/>
        <v>10387</v>
      </c>
      <c r="D8" s="11">
        <f t="shared" si="1"/>
        <v>8441</v>
      </c>
      <c r="E8" s="11">
        <f t="shared" si="1"/>
        <v>1643</v>
      </c>
      <c r="F8" s="11">
        <f t="shared" si="1"/>
        <v>5527</v>
      </c>
      <c r="G8" s="11">
        <f t="shared" si="1"/>
        <v>10104</v>
      </c>
      <c r="H8" s="11">
        <f t="shared" si="1"/>
        <v>1963</v>
      </c>
      <c r="I8" s="11">
        <f t="shared" si="1"/>
        <v>11154</v>
      </c>
      <c r="J8" s="11">
        <f t="shared" si="1"/>
        <v>7503</v>
      </c>
      <c r="K8" s="11">
        <f t="shared" si="1"/>
        <v>7512</v>
      </c>
      <c r="L8" s="11">
        <f t="shared" si="1"/>
        <v>6002</v>
      </c>
      <c r="M8" s="11">
        <f t="shared" si="1"/>
        <v>3309</v>
      </c>
      <c r="N8" s="11">
        <f t="shared" si="1"/>
        <v>3046</v>
      </c>
      <c r="O8" s="11">
        <f t="shared" si="1"/>
        <v>87071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10480</v>
      </c>
      <c r="C9" s="11">
        <v>10387</v>
      </c>
      <c r="D9" s="11">
        <v>8441</v>
      </c>
      <c r="E9" s="11">
        <v>1643</v>
      </c>
      <c r="F9" s="11">
        <v>5527</v>
      </c>
      <c r="G9" s="11">
        <v>10104</v>
      </c>
      <c r="H9" s="11">
        <v>1953</v>
      </c>
      <c r="I9" s="11">
        <v>11154</v>
      </c>
      <c r="J9" s="11">
        <v>7503</v>
      </c>
      <c r="K9" s="11">
        <v>7503</v>
      </c>
      <c r="L9" s="11">
        <v>6002</v>
      </c>
      <c r="M9" s="11">
        <v>3306</v>
      </c>
      <c r="N9" s="11">
        <v>3046</v>
      </c>
      <c r="O9" s="11">
        <f>SUM(B9:N9)</f>
        <v>87049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10</v>
      </c>
      <c r="I10" s="13">
        <v>0</v>
      </c>
      <c r="J10" s="13">
        <v>0</v>
      </c>
      <c r="K10" s="13">
        <v>9</v>
      </c>
      <c r="L10" s="13">
        <v>0</v>
      </c>
      <c r="M10" s="13">
        <v>3</v>
      </c>
      <c r="N10" s="13">
        <v>0</v>
      </c>
      <c r="O10" s="11">
        <f>SUM(B10:N10)</f>
        <v>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268309</v>
      </c>
      <c r="C11" s="13">
        <v>191315</v>
      </c>
      <c r="D11" s="13">
        <v>216285</v>
      </c>
      <c r="E11" s="13">
        <v>45874</v>
      </c>
      <c r="F11" s="13">
        <v>147515</v>
      </c>
      <c r="G11" s="13">
        <v>254165</v>
      </c>
      <c r="H11" s="13">
        <v>36276</v>
      </c>
      <c r="I11" s="13">
        <v>191500</v>
      </c>
      <c r="J11" s="13">
        <v>173197</v>
      </c>
      <c r="K11" s="13">
        <v>252797</v>
      </c>
      <c r="L11" s="13">
        <v>191421</v>
      </c>
      <c r="M11" s="13">
        <v>88854</v>
      </c>
      <c r="N11" s="13">
        <v>56096</v>
      </c>
      <c r="O11" s="11">
        <f>SUM(B11:N11)</f>
        <v>2113604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1.534497374215084</v>
      </c>
      <c r="C15" s="19">
        <v>1.566064309934524</v>
      </c>
      <c r="D15" s="19">
        <v>1.543647950971945</v>
      </c>
      <c r="E15" s="19">
        <v>1.192437210135483</v>
      </c>
      <c r="F15" s="19">
        <v>1.973854302777775</v>
      </c>
      <c r="G15" s="19">
        <v>1.886729840986814</v>
      </c>
      <c r="H15" s="19">
        <v>2.162265121962098</v>
      </c>
      <c r="I15" s="19">
        <v>1.54815666875453</v>
      </c>
      <c r="J15" s="19">
        <v>1.501157319494503</v>
      </c>
      <c r="K15" s="19">
        <v>1.472322712781292</v>
      </c>
      <c r="L15" s="19">
        <v>1.591630123200435</v>
      </c>
      <c r="M15" s="19">
        <v>1.599878349382902</v>
      </c>
      <c r="N15" s="19">
        <v>1.525805802856391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1019643.04</v>
      </c>
      <c r="C17" s="24">
        <f aca="true" t="shared" si="2" ref="C17:N17">C18+C19+C20+C21+C22+C23+C24+C25</f>
        <v>763533.3499999999</v>
      </c>
      <c r="D17" s="24">
        <f t="shared" si="2"/>
        <v>727071.92</v>
      </c>
      <c r="E17" s="24">
        <f t="shared" si="2"/>
        <v>207064.19000000003</v>
      </c>
      <c r="F17" s="24">
        <f t="shared" si="2"/>
        <v>728859.26</v>
      </c>
      <c r="G17" s="24">
        <f t="shared" si="2"/>
        <v>997987.1</v>
      </c>
      <c r="H17" s="24">
        <f t="shared" si="2"/>
        <v>217413.14000000004</v>
      </c>
      <c r="I17" s="24">
        <f t="shared" si="2"/>
        <v>750033.95</v>
      </c>
      <c r="J17" s="24">
        <f t="shared" si="2"/>
        <v>643766.1899999998</v>
      </c>
      <c r="K17" s="24">
        <f t="shared" si="2"/>
        <v>882691.6599999998</v>
      </c>
      <c r="L17" s="24">
        <f t="shared" si="2"/>
        <v>829770.9999999999</v>
      </c>
      <c r="M17" s="24">
        <f t="shared" si="2"/>
        <v>451039.75999999995</v>
      </c>
      <c r="N17" s="24">
        <f t="shared" si="2"/>
        <v>245120.43000000002</v>
      </c>
      <c r="O17" s="24">
        <f>O18+O19+O20+O21+O22+O23+O24+O25</f>
        <v>8463994.99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614785.5</v>
      </c>
      <c r="C18" s="30">
        <f t="shared" si="3"/>
        <v>459376.31</v>
      </c>
      <c r="D18" s="30">
        <f t="shared" si="3"/>
        <v>448755.35</v>
      </c>
      <c r="E18" s="30">
        <f t="shared" si="3"/>
        <v>162322.82</v>
      </c>
      <c r="F18" s="30">
        <f t="shared" si="3"/>
        <v>354093.28</v>
      </c>
      <c r="G18" s="30">
        <f t="shared" si="3"/>
        <v>502639.64</v>
      </c>
      <c r="H18" s="30">
        <f t="shared" si="3"/>
        <v>97520.92</v>
      </c>
      <c r="I18" s="30">
        <f t="shared" si="3"/>
        <v>457876.45</v>
      </c>
      <c r="J18" s="30">
        <f t="shared" si="3"/>
        <v>410929.87</v>
      </c>
      <c r="K18" s="30">
        <f t="shared" si="3"/>
        <v>559950.69</v>
      </c>
      <c r="L18" s="30">
        <f t="shared" si="3"/>
        <v>483330.99</v>
      </c>
      <c r="M18" s="30">
        <f t="shared" si="3"/>
        <v>260655.4</v>
      </c>
      <c r="N18" s="30">
        <f t="shared" si="3"/>
        <v>151161.04</v>
      </c>
      <c r="O18" s="30">
        <f aca="true" t="shared" si="4" ref="O18:O25">SUM(B18:N18)</f>
        <v>4963398.260000001</v>
      </c>
    </row>
    <row r="19" spans="1:23" ht="18.75" customHeight="1">
      <c r="A19" s="26" t="s">
        <v>35</v>
      </c>
      <c r="B19" s="30">
        <f>IF(B15&lt;&gt;0,ROUND((B15-1)*B18,2),0)</f>
        <v>328601.24</v>
      </c>
      <c r="C19" s="30">
        <f aca="true" t="shared" si="5" ref="C19:N19">IF(C15&lt;&gt;0,ROUND((C15-1)*C18,2),0)</f>
        <v>260036.53</v>
      </c>
      <c r="D19" s="30">
        <f t="shared" si="5"/>
        <v>243964.93</v>
      </c>
      <c r="E19" s="30">
        <f t="shared" si="5"/>
        <v>31236.95</v>
      </c>
      <c r="F19" s="30">
        <f t="shared" si="5"/>
        <v>344835.26</v>
      </c>
      <c r="G19" s="30">
        <f t="shared" si="5"/>
        <v>445705.57</v>
      </c>
      <c r="H19" s="30">
        <f t="shared" si="5"/>
        <v>113345.16</v>
      </c>
      <c r="I19" s="30">
        <f t="shared" si="5"/>
        <v>250988.03</v>
      </c>
      <c r="J19" s="30">
        <f t="shared" si="5"/>
        <v>205940.51</v>
      </c>
      <c r="K19" s="30">
        <f t="shared" si="5"/>
        <v>264477.43</v>
      </c>
      <c r="L19" s="30">
        <f t="shared" si="5"/>
        <v>285953.17</v>
      </c>
      <c r="M19" s="30">
        <f t="shared" si="5"/>
        <v>156361.53</v>
      </c>
      <c r="N19" s="30">
        <f t="shared" si="5"/>
        <v>79481.35</v>
      </c>
      <c r="O19" s="30">
        <f t="shared" si="4"/>
        <v>3010927.6599999997</v>
      </c>
      <c r="W19" s="62"/>
    </row>
    <row r="20" spans="1:15" ht="18.75" customHeight="1">
      <c r="A20" s="26" t="s">
        <v>36</v>
      </c>
      <c r="B20" s="30">
        <v>35965.79</v>
      </c>
      <c r="C20" s="30">
        <v>26577.19</v>
      </c>
      <c r="D20" s="30">
        <v>18929.01</v>
      </c>
      <c r="E20" s="30">
        <v>7212.75</v>
      </c>
      <c r="F20" s="30">
        <v>17076.22</v>
      </c>
      <c r="G20" s="30">
        <v>28091.01</v>
      </c>
      <c r="H20" s="30">
        <v>3735.2</v>
      </c>
      <c r="I20" s="30">
        <v>13801.4</v>
      </c>
      <c r="J20" s="30">
        <v>22523.21</v>
      </c>
      <c r="K20" s="30">
        <v>33312.63</v>
      </c>
      <c r="L20" s="30">
        <v>33578.71</v>
      </c>
      <c r="M20" s="30">
        <v>13820.24</v>
      </c>
      <c r="N20" s="30">
        <v>7569.31</v>
      </c>
      <c r="O20" s="30">
        <f t="shared" si="4"/>
        <v>262192.67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-142.13</v>
      </c>
      <c r="D22" s="30">
        <v>-5829.68</v>
      </c>
      <c r="E22" s="30">
        <v>0</v>
      </c>
      <c r="F22" s="30">
        <v>-5766.45</v>
      </c>
      <c r="G22" s="30">
        <v>0</v>
      </c>
      <c r="H22" s="30">
        <v>-3089.68</v>
      </c>
      <c r="I22" s="30">
        <v>0</v>
      </c>
      <c r="J22" s="30">
        <v>-7517.16</v>
      </c>
      <c r="K22" s="30">
        <v>-1662.77</v>
      </c>
      <c r="L22" s="30">
        <v>-728.71</v>
      </c>
      <c r="M22" s="30">
        <v>0</v>
      </c>
      <c r="N22" s="30">
        <v>0</v>
      </c>
      <c r="O22" s="30">
        <f t="shared" si="4"/>
        <v>-25162.97</v>
      </c>
    </row>
    <row r="23" spans="1:26" ht="18.75" customHeight="1">
      <c r="A23" s="26" t="s">
        <v>69</v>
      </c>
      <c r="B23" s="30">
        <v>0</v>
      </c>
      <c r="C23" s="30">
        <v>-74.16</v>
      </c>
      <c r="D23" s="30">
        <v>-302.08</v>
      </c>
      <c r="E23" s="30">
        <v>-283.76</v>
      </c>
      <c r="F23" s="30">
        <v>0</v>
      </c>
      <c r="G23" s="30">
        <v>0</v>
      </c>
      <c r="H23" s="30">
        <v>-401.95</v>
      </c>
      <c r="I23" s="30">
        <v>-225.48</v>
      </c>
      <c r="J23" s="30">
        <v>-4876.16</v>
      </c>
      <c r="K23" s="30">
        <v>0</v>
      </c>
      <c r="L23" s="30">
        <v>0</v>
      </c>
      <c r="M23" s="30">
        <v>0</v>
      </c>
      <c r="N23" s="30">
        <v>-129.54</v>
      </c>
      <c r="O23" s="30">
        <f t="shared" si="4"/>
        <v>-6293.13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38034.44</v>
      </c>
      <c r="C25" s="30">
        <v>15077.15</v>
      </c>
      <c r="D25" s="30">
        <v>20213.16</v>
      </c>
      <c r="E25" s="30">
        <v>5234.2</v>
      </c>
      <c r="F25" s="30">
        <v>17279.72</v>
      </c>
      <c r="G25" s="30">
        <v>20209.65</v>
      </c>
      <c r="H25" s="30">
        <v>4962.26</v>
      </c>
      <c r="I25" s="30">
        <v>26252.32</v>
      </c>
      <c r="J25" s="30">
        <v>15424.69</v>
      </c>
      <c r="K25" s="30">
        <v>25272.45</v>
      </c>
      <c r="L25" s="30">
        <v>26295.61</v>
      </c>
      <c r="M25" s="30">
        <v>18861.36</v>
      </c>
      <c r="N25" s="30">
        <v>5697.04</v>
      </c>
      <c r="O25" s="30">
        <f t="shared" si="4"/>
        <v>238814.05000000002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-46112</v>
      </c>
      <c r="C27" s="30">
        <f>+C28+C30+C42+C43+C46-C47</f>
        <v>-45702.8</v>
      </c>
      <c r="D27" s="30">
        <f t="shared" si="6"/>
        <v>-40674.69</v>
      </c>
      <c r="E27" s="30">
        <f t="shared" si="6"/>
        <v>-7229.2</v>
      </c>
      <c r="F27" s="30">
        <f t="shared" si="6"/>
        <v>-24318.8</v>
      </c>
      <c r="G27" s="30">
        <f t="shared" si="6"/>
        <v>-44457.6</v>
      </c>
      <c r="H27" s="30">
        <f t="shared" si="6"/>
        <v>-30900.54</v>
      </c>
      <c r="I27" s="30">
        <f t="shared" si="6"/>
        <v>-49077.6</v>
      </c>
      <c r="J27" s="30">
        <f t="shared" si="6"/>
        <v>-33013.2</v>
      </c>
      <c r="K27" s="30">
        <f t="shared" si="6"/>
        <v>-33013.2</v>
      </c>
      <c r="L27" s="30">
        <f t="shared" si="6"/>
        <v>-26408.8</v>
      </c>
      <c r="M27" s="30">
        <f t="shared" si="6"/>
        <v>-14546.4</v>
      </c>
      <c r="N27" s="30">
        <f t="shared" si="6"/>
        <v>-13402.4</v>
      </c>
      <c r="O27" s="30">
        <f t="shared" si="6"/>
        <v>-408857.2300000001</v>
      </c>
    </row>
    <row r="28" spans="1:15" ht="18.75" customHeight="1">
      <c r="A28" s="26" t="s">
        <v>40</v>
      </c>
      <c r="B28" s="31">
        <f>+B29</f>
        <v>-46112</v>
      </c>
      <c r="C28" s="31">
        <f>+C29</f>
        <v>-45702.8</v>
      </c>
      <c r="D28" s="31">
        <f aca="true" t="shared" si="7" ref="D28:O28">+D29</f>
        <v>-37140.4</v>
      </c>
      <c r="E28" s="31">
        <f t="shared" si="7"/>
        <v>-7229.2</v>
      </c>
      <c r="F28" s="31">
        <f t="shared" si="7"/>
        <v>-24318.8</v>
      </c>
      <c r="G28" s="31">
        <f t="shared" si="7"/>
        <v>-44457.6</v>
      </c>
      <c r="H28" s="31">
        <f t="shared" si="7"/>
        <v>-8593.2</v>
      </c>
      <c r="I28" s="31">
        <f t="shared" si="7"/>
        <v>-49077.6</v>
      </c>
      <c r="J28" s="31">
        <f t="shared" si="7"/>
        <v>-33013.2</v>
      </c>
      <c r="K28" s="31">
        <f t="shared" si="7"/>
        <v>-33013.2</v>
      </c>
      <c r="L28" s="31">
        <f t="shared" si="7"/>
        <v>-26408.8</v>
      </c>
      <c r="M28" s="31">
        <f t="shared" si="7"/>
        <v>-14546.4</v>
      </c>
      <c r="N28" s="31">
        <f t="shared" si="7"/>
        <v>-13402.4</v>
      </c>
      <c r="O28" s="31">
        <f t="shared" si="7"/>
        <v>-383015.6000000001</v>
      </c>
    </row>
    <row r="29" spans="1:26" ht="18.75" customHeight="1">
      <c r="A29" s="27" t="s">
        <v>41</v>
      </c>
      <c r="B29" s="16">
        <f>ROUND((-B9)*$G$3,2)</f>
        <v>-46112</v>
      </c>
      <c r="C29" s="16">
        <f aca="true" t="shared" si="8" ref="C29:N29">ROUND((-C9)*$G$3,2)</f>
        <v>-45702.8</v>
      </c>
      <c r="D29" s="16">
        <f t="shared" si="8"/>
        <v>-37140.4</v>
      </c>
      <c r="E29" s="16">
        <f t="shared" si="8"/>
        <v>-7229.2</v>
      </c>
      <c r="F29" s="16">
        <f t="shared" si="8"/>
        <v>-24318.8</v>
      </c>
      <c r="G29" s="16">
        <f t="shared" si="8"/>
        <v>-44457.6</v>
      </c>
      <c r="H29" s="16">
        <f t="shared" si="8"/>
        <v>-8593.2</v>
      </c>
      <c r="I29" s="16">
        <f t="shared" si="8"/>
        <v>-49077.6</v>
      </c>
      <c r="J29" s="16">
        <f t="shared" si="8"/>
        <v>-33013.2</v>
      </c>
      <c r="K29" s="16">
        <f t="shared" si="8"/>
        <v>-33013.2</v>
      </c>
      <c r="L29" s="16">
        <f t="shared" si="8"/>
        <v>-26408.8</v>
      </c>
      <c r="M29" s="16">
        <f t="shared" si="8"/>
        <v>-14546.4</v>
      </c>
      <c r="N29" s="16">
        <f t="shared" si="8"/>
        <v>-13402.4</v>
      </c>
      <c r="O29" s="32">
        <f aca="true" t="shared" si="9" ref="O29:O47">SUM(B29:N29)</f>
        <v>-383015.6000000001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 aca="true" t="shared" si="10" ref="B30:G30">SUM(B31:B40)</f>
        <v>0</v>
      </c>
      <c r="C30" s="31">
        <f t="shared" si="10"/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>SUM(H31:H40)</f>
        <v>-21245.09</v>
      </c>
      <c r="I30" s="31">
        <f aca="true" t="shared" si="11" ref="I30:O30">SUM(I31:I40)</f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11"/>
        <v>0</v>
      </c>
      <c r="O30" s="31">
        <f t="shared" si="11"/>
        <v>-21245.09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75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-21245.09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-21245.09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74</v>
      </c>
      <c r="B42" s="35">
        <v>0</v>
      </c>
      <c r="C42" s="35">
        <v>0</v>
      </c>
      <c r="D42" s="35">
        <v>-3534.29</v>
      </c>
      <c r="E42" s="35">
        <v>0</v>
      </c>
      <c r="F42" s="35">
        <v>0</v>
      </c>
      <c r="G42" s="35">
        <v>0</v>
      </c>
      <c r="H42" s="35">
        <v>-1062.25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-4596.54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2" ref="B45:N45">+B17+B27</f>
        <v>973531.04</v>
      </c>
      <c r="C45" s="36">
        <f t="shared" si="12"/>
        <v>717830.5499999998</v>
      </c>
      <c r="D45" s="36">
        <f t="shared" si="12"/>
        <v>686397.23</v>
      </c>
      <c r="E45" s="36">
        <f t="shared" si="12"/>
        <v>199834.99000000002</v>
      </c>
      <c r="F45" s="36">
        <f t="shared" si="12"/>
        <v>704540.46</v>
      </c>
      <c r="G45" s="36">
        <f t="shared" si="12"/>
        <v>953529.5</v>
      </c>
      <c r="H45" s="36">
        <f t="shared" si="12"/>
        <v>186512.60000000003</v>
      </c>
      <c r="I45" s="36">
        <f t="shared" si="12"/>
        <v>700956.35</v>
      </c>
      <c r="J45" s="36">
        <f t="shared" si="12"/>
        <v>610752.9899999999</v>
      </c>
      <c r="K45" s="36">
        <f t="shared" si="12"/>
        <v>849678.4599999998</v>
      </c>
      <c r="L45" s="36">
        <f t="shared" si="12"/>
        <v>803362.1999999998</v>
      </c>
      <c r="M45" s="36">
        <f t="shared" si="12"/>
        <v>436493.3599999999</v>
      </c>
      <c r="N45" s="36">
        <f t="shared" si="12"/>
        <v>231718.03000000003</v>
      </c>
      <c r="O45" s="36">
        <f>SUM(B45:N45)</f>
        <v>8055137.76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3" ref="B51:O51">SUM(B52:B62)</f>
        <v>973531.04</v>
      </c>
      <c r="C51" s="51">
        <f t="shared" si="13"/>
        <v>717830.54</v>
      </c>
      <c r="D51" s="51">
        <f t="shared" si="13"/>
        <v>686397.23</v>
      </c>
      <c r="E51" s="51">
        <f t="shared" si="13"/>
        <v>199835</v>
      </c>
      <c r="F51" s="51">
        <f t="shared" si="13"/>
        <v>704540.46</v>
      </c>
      <c r="G51" s="51">
        <f t="shared" si="13"/>
        <v>953529.49</v>
      </c>
      <c r="H51" s="51">
        <f t="shared" si="13"/>
        <v>186512.61</v>
      </c>
      <c r="I51" s="51">
        <f t="shared" si="13"/>
        <v>700956.35</v>
      </c>
      <c r="J51" s="51">
        <f t="shared" si="13"/>
        <v>610752.99</v>
      </c>
      <c r="K51" s="51">
        <f t="shared" si="13"/>
        <v>849678.46</v>
      </c>
      <c r="L51" s="51">
        <f t="shared" si="13"/>
        <v>803362.2</v>
      </c>
      <c r="M51" s="51">
        <f t="shared" si="13"/>
        <v>436493.36</v>
      </c>
      <c r="N51" s="51">
        <f t="shared" si="13"/>
        <v>231718.03</v>
      </c>
      <c r="O51" s="36">
        <f t="shared" si="13"/>
        <v>8055137.760000001</v>
      </c>
      <c r="Q51"/>
    </row>
    <row r="52" spans="1:18" ht="18.75" customHeight="1">
      <c r="A52" s="26" t="s">
        <v>57</v>
      </c>
      <c r="B52" s="51">
        <v>804019.06</v>
      </c>
      <c r="C52" s="51">
        <v>524573.36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1328592.42</v>
      </c>
      <c r="P52"/>
      <c r="Q52"/>
      <c r="R52" s="43"/>
    </row>
    <row r="53" spans="1:16" ht="18.75" customHeight="1">
      <c r="A53" s="26" t="s">
        <v>58</v>
      </c>
      <c r="B53" s="51">
        <v>169511.98</v>
      </c>
      <c r="C53" s="51">
        <v>193257.18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4" ref="O53:O62">SUM(B53:N53)</f>
        <v>362769.16000000003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686397.23</v>
      </c>
      <c r="E54" s="52">
        <v>0</v>
      </c>
      <c r="F54" s="52">
        <v>0</v>
      </c>
      <c r="G54" s="52">
        <v>0</v>
      </c>
      <c r="H54" s="51">
        <v>186512.61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4"/>
        <v>872909.84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199835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4"/>
        <v>199835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704540.46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4"/>
        <v>704540.46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953529.49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4"/>
        <v>953529.49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700956.35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4"/>
        <v>700956.35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610752.99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4"/>
        <v>610752.99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849678.46</v>
      </c>
      <c r="L60" s="31">
        <v>803362.2</v>
      </c>
      <c r="M60" s="52">
        <v>0</v>
      </c>
      <c r="N60" s="52">
        <v>0</v>
      </c>
      <c r="O60" s="36">
        <f t="shared" si="14"/>
        <v>1653040.66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436493.36</v>
      </c>
      <c r="N61" s="52">
        <v>0</v>
      </c>
      <c r="O61" s="36">
        <f t="shared" si="14"/>
        <v>436493.36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231718.03</v>
      </c>
      <c r="O62" s="55">
        <f t="shared" si="14"/>
        <v>231718.03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2021-05-20T11:53:21Z</dcterms:modified>
  <cp:category/>
  <cp:version/>
  <cp:contentType/>
  <cp:contentStatus/>
</cp:coreProperties>
</file>