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<sst xmlns="http://schemas.openxmlformats.org/spreadsheetml/2006/main" count="80" uniqueCount="77">
  <si>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</si>
  <si>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</si>
  <si>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</si>
  <si>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</si>
  <si>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</si>
  <si>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</si>
  <si>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</si>
  <si>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</si>
  <si>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</si>
  <si>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</si>
  <si>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</si>
  <si>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</si>
  <si>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</si>
  <si>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</si>
  <si>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</si>
  <si>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</si>
  <si>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</si>
  <si>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</si>
  <si>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</si>
  <si>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</si>
  <si>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</si>
  <si>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</si>
  <si>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</si>
  <si>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</si>
  <si>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</si>
  <si>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</si>
  <si>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</si>
  <si>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</si>
  <si>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</si>
  <si>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</si>
  <si>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</si>
  <si>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</si>
  <si>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</si>
  <si>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</si>
  <si>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</si>
  <si>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</si>
  <si>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</si>
  <si>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</si>
  <si>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</si>
  <si>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</si>
  <si>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</si>
  <si>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</si>
  <si>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</si>
  <si>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</si>
  <si>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</si>
  <si>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</si>
  <si>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</si>
  <si>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</si>
  <si>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</si>
  <si>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</si>
  <si>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</si>
  <si>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</si>
  <si>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</si>
  <si>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</si>
  <si>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</si>
  <si>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</si>
  <si>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</si>
  <si>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</si>
  <si>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</si>
  <si>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</si>
  <si>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</si>
  <si>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</si>
  <si>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</si>
  <si>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</si>
  <si>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</si>
  <si>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</si>
  <si>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</si>
  <si>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</si>
  <si>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</si>
  <si>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</si>
  <si>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</si>
  <si>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</si>
  <si>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</si>
  <si>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18/05/21 - VENCIMENTO 25/05/21</t>
  </si>
  <si>
    <t>5.3. Revisão de Remuneração pelo Transporte Coletivo (1)</t>
  </si>
  <si>
    <t>5.2.10. Maggi Adm. de Consórcios LTDA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</si>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</sst>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283124</v>
      </c>
      <c r="C7" s="9">
        <f t="shared" si="0"/>
        <v>207330</v>
      </c>
      <c r="D7" s="9">
        <f t="shared" si="0"/>
        <v>228957</v>
      </c>
      <c r="E7" s="9">
        <f t="shared" si="0"/>
        <v>48152</v>
      </c>
      <c r="F7" s="9">
        <f t="shared" si="0"/>
        <v>155783</v>
      </c>
      <c r="G7" s="9">
        <f t="shared" si="0"/>
        <v>266679</v>
      </c>
      <c r="H7" s="9">
        <f t="shared" si="0"/>
        <v>39546</v>
      </c>
      <c r="I7" s="9">
        <f t="shared" si="0"/>
        <v>202738</v>
      </c>
      <c r="J7" s="9">
        <f t="shared" si="0"/>
        <v>181522</v>
      </c>
      <c r="K7" s="9">
        <f t="shared" si="0"/>
        <v>260744</v>
      </c>
      <c r="L7" s="9">
        <f t="shared" si="0"/>
        <v>202983</v>
      </c>
      <c r="M7" s="9">
        <f t="shared" si="0"/>
        <v>92339</v>
      </c>
      <c r="N7" s="9">
        <f t="shared" si="0"/>
        <v>53556</v>
      </c>
      <c r="O7" s="9">
        <f t="shared" si="0"/>
        <v>2223453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10759</v>
      </c>
      <c r="C8" s="11">
        <f t="shared" si="1"/>
        <v>11018</v>
      </c>
      <c r="D8" s="11">
        <f t="shared" si="1"/>
        <v>8697</v>
      </c>
      <c r="E8" s="11">
        <f t="shared" si="1"/>
        <v>1638</v>
      </c>
      <c r="F8" s="11">
        <f t="shared" si="1"/>
        <v>5786</v>
      </c>
      <c r="G8" s="11">
        <f t="shared" si="1"/>
        <v>9983</v>
      </c>
      <c r="H8" s="11">
        <f t="shared" si="1"/>
        <v>1959</v>
      </c>
      <c r="I8" s="11">
        <f t="shared" si="1"/>
        <v>10762</v>
      </c>
      <c r="J8" s="11">
        <f t="shared" si="1"/>
        <v>7695</v>
      </c>
      <c r="K8" s="11">
        <f t="shared" si="1"/>
        <v>7258</v>
      </c>
      <c r="L8" s="11">
        <f t="shared" si="1"/>
        <v>6308</v>
      </c>
      <c r="M8" s="11">
        <f t="shared" si="1"/>
        <v>3363</v>
      </c>
      <c r="N8" s="11">
        <f t="shared" si="1"/>
        <v>2645</v>
      </c>
      <c r="O8" s="11">
        <f t="shared" si="1"/>
        <v>87871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10759</v>
      </c>
      <c r="C9" s="11">
        <v>11018</v>
      </c>
      <c r="D9" s="11">
        <v>8697</v>
      </c>
      <c r="E9" s="11">
        <v>1638</v>
      </c>
      <c r="F9" s="11">
        <v>5786</v>
      </c>
      <c r="G9" s="11">
        <v>9983</v>
      </c>
      <c r="H9" s="11">
        <v>1954</v>
      </c>
      <c r="I9" s="11">
        <v>10762</v>
      </c>
      <c r="J9" s="11">
        <v>7695</v>
      </c>
      <c r="K9" s="11">
        <v>7246</v>
      </c>
      <c r="L9" s="11">
        <v>6308</v>
      </c>
      <c r="M9" s="11">
        <v>3358</v>
      </c>
      <c r="N9" s="11">
        <v>2645</v>
      </c>
      <c r="O9" s="11">
        <f>SUM(B9:N9)</f>
        <v>87849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12</v>
      </c>
      <c r="L10" s="13">
        <v>0</v>
      </c>
      <c r="M10" s="13">
        <v>5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272365</v>
      </c>
      <c r="C11" s="13">
        <v>196312</v>
      </c>
      <c r="D11" s="13">
        <v>220260</v>
      </c>
      <c r="E11" s="13">
        <v>46514</v>
      </c>
      <c r="F11" s="13">
        <v>149997</v>
      </c>
      <c r="G11" s="13">
        <v>256696</v>
      </c>
      <c r="H11" s="13">
        <v>37587</v>
      </c>
      <c r="I11" s="13">
        <v>191976</v>
      </c>
      <c r="J11" s="13">
        <v>173827</v>
      </c>
      <c r="K11" s="13">
        <v>253486</v>
      </c>
      <c r="L11" s="13">
        <v>196675</v>
      </c>
      <c r="M11" s="13">
        <v>88976</v>
      </c>
      <c r="N11" s="13">
        <v>50911</v>
      </c>
      <c r="O11" s="11">
        <f>SUM(B11:N11)</f>
        <v>2135582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1.544486018797067</v>
      </c>
      <c r="C15" s="19">
        <v>1.555780228211714</v>
      </c>
      <c r="D15" s="19">
        <v>1.524238676527181</v>
      </c>
      <c r="E15" s="19">
        <v>1.197454054316535</v>
      </c>
      <c r="F15" s="19">
        <v>1.946732008081701</v>
      </c>
      <c r="G15" s="19">
        <v>1.889628859528644</v>
      </c>
      <c r="H15" s="19">
        <v>2.13371369753785</v>
      </c>
      <c r="I15" s="19">
        <v>1.583982694871697</v>
      </c>
      <c r="J15" s="19">
        <v>1.501153232658699</v>
      </c>
      <c r="K15" s="19">
        <v>1.484893741970503</v>
      </c>
      <c r="L15" s="19">
        <v>1.580357877104679</v>
      </c>
      <c r="M15" s="19">
        <v>1.634486763760391</v>
      </c>
      <c r="N15" s="19">
        <v>1.686344459315351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1040726.48</v>
      </c>
      <c r="C17" s="24">
        <f aca="true" t="shared" si="2" ref="C17:N17">C18+C19+C20+C21+C22+C23+C24+C25</f>
        <v>778490.6</v>
      </c>
      <c r="D17" s="24">
        <f t="shared" si="2"/>
        <v>730745.95</v>
      </c>
      <c r="E17" s="24">
        <f t="shared" si="2"/>
        <v>210444.62</v>
      </c>
      <c r="F17" s="24">
        <f t="shared" si="2"/>
        <v>731450.2899999999</v>
      </c>
      <c r="G17" s="24">
        <f t="shared" si="2"/>
        <v>1008260.1900000001</v>
      </c>
      <c r="H17" s="24">
        <f t="shared" si="2"/>
        <v>222222.22000000006</v>
      </c>
      <c r="I17" s="24">
        <f t="shared" si="2"/>
        <v>766913.8999999999</v>
      </c>
      <c r="J17" s="24">
        <f t="shared" si="2"/>
        <v>646250.0199999999</v>
      </c>
      <c r="K17" s="24">
        <f t="shared" si="2"/>
        <v>890272.76</v>
      </c>
      <c r="L17" s="24">
        <f t="shared" si="2"/>
        <v>845943.57</v>
      </c>
      <c r="M17" s="24">
        <f t="shared" si="2"/>
        <v>460916.5</v>
      </c>
      <c r="N17" s="24">
        <f t="shared" si="2"/>
        <v>245378.05000000005</v>
      </c>
      <c r="O17" s="24">
        <f>O18+O19+O20+O21+O22+O23+O24+O25</f>
        <v>8578015.150000002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624345.04</v>
      </c>
      <c r="C18" s="30">
        <f t="shared" si="3"/>
        <v>472194.08</v>
      </c>
      <c r="D18" s="30">
        <f t="shared" si="3"/>
        <v>457204.23</v>
      </c>
      <c r="E18" s="30">
        <f t="shared" si="3"/>
        <v>164492.05</v>
      </c>
      <c r="F18" s="30">
        <f t="shared" si="3"/>
        <v>360435.13</v>
      </c>
      <c r="G18" s="30">
        <f t="shared" si="3"/>
        <v>507223.46</v>
      </c>
      <c r="H18" s="30">
        <f t="shared" si="3"/>
        <v>100854.16</v>
      </c>
      <c r="I18" s="30">
        <f t="shared" si="3"/>
        <v>458066.24</v>
      </c>
      <c r="J18" s="30">
        <f t="shared" si="3"/>
        <v>412799.18</v>
      </c>
      <c r="K18" s="30">
        <f t="shared" si="3"/>
        <v>560886.42</v>
      </c>
      <c r="L18" s="30">
        <f t="shared" si="3"/>
        <v>496942.98</v>
      </c>
      <c r="M18" s="30">
        <f t="shared" si="3"/>
        <v>261153.16</v>
      </c>
      <c r="N18" s="30">
        <f t="shared" si="3"/>
        <v>136883.78</v>
      </c>
      <c r="O18" s="30">
        <f aca="true" t="shared" si="4" ref="O18:O25">SUM(B18:N18)</f>
        <v>5013479.910000001</v>
      </c>
    </row>
    <row r="19" spans="1:23" ht="18.75" customHeight="1">
      <c r="A19" s="26" t="s">
        <v>35</v>
      </c>
      <c r="B19" s="30">
        <f>IF(B15&lt;&gt;0,ROUND((B15-1)*B18,2),0)</f>
        <v>339947.15</v>
      </c>
      <c r="C19" s="30">
        <f aca="true" t="shared" si="5" ref="C19:N19">IF(C15&lt;&gt;0,ROUND((C15-1)*C18,2),0)</f>
        <v>262436.13</v>
      </c>
      <c r="D19" s="30">
        <f t="shared" si="5"/>
        <v>239684.14</v>
      </c>
      <c r="E19" s="30">
        <f t="shared" si="5"/>
        <v>32479.62</v>
      </c>
      <c r="F19" s="30">
        <f t="shared" si="5"/>
        <v>341235.47</v>
      </c>
      <c r="G19" s="30">
        <f t="shared" si="5"/>
        <v>451240.63</v>
      </c>
      <c r="H19" s="30">
        <f t="shared" si="5"/>
        <v>114339.74</v>
      </c>
      <c r="I19" s="30">
        <f t="shared" si="5"/>
        <v>267502.76</v>
      </c>
      <c r="J19" s="30">
        <f t="shared" si="5"/>
        <v>206875.64</v>
      </c>
      <c r="K19" s="30">
        <f t="shared" si="5"/>
        <v>271970.32</v>
      </c>
      <c r="L19" s="30">
        <f t="shared" si="5"/>
        <v>288404.77</v>
      </c>
      <c r="M19" s="30">
        <f t="shared" si="5"/>
        <v>165698.22</v>
      </c>
      <c r="N19" s="30">
        <f t="shared" si="5"/>
        <v>93949.42</v>
      </c>
      <c r="O19" s="30">
        <f t="shared" si="4"/>
        <v>3075764.0100000002</v>
      </c>
      <c r="W19" s="62"/>
    </row>
    <row r="20" spans="1:15" ht="18.75" customHeight="1">
      <c r="A20" s="26" t="s">
        <v>36</v>
      </c>
      <c r="B20" s="30">
        <v>36143.78</v>
      </c>
      <c r="C20" s="30">
        <v>26242.91</v>
      </c>
      <c r="D20" s="30">
        <v>18963.59</v>
      </c>
      <c r="E20" s="30">
        <v>7181.28</v>
      </c>
      <c r="F20" s="30">
        <v>17155.71</v>
      </c>
      <c r="G20" s="30">
        <v>28245.22</v>
      </c>
      <c r="H20" s="30">
        <v>4136.07</v>
      </c>
      <c r="I20" s="30">
        <v>13751.35</v>
      </c>
      <c r="J20" s="30">
        <v>22354.98</v>
      </c>
      <c r="K20" s="30">
        <v>32666.68</v>
      </c>
      <c r="L20" s="30">
        <v>33687.69</v>
      </c>
      <c r="M20" s="30">
        <v>13862.53</v>
      </c>
      <c r="N20" s="30">
        <v>7571.35</v>
      </c>
      <c r="O20" s="30">
        <f t="shared" si="4"/>
        <v>261963.14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-830.72</v>
      </c>
      <c r="E23" s="30">
        <v>-283.76</v>
      </c>
      <c r="F23" s="30">
        <v>-230.52</v>
      </c>
      <c r="G23" s="30">
        <v>0</v>
      </c>
      <c r="H23" s="30">
        <v>-321.56</v>
      </c>
      <c r="I23" s="30">
        <v>0</v>
      </c>
      <c r="J23" s="30">
        <v>-5028.54</v>
      </c>
      <c r="K23" s="30">
        <v>-201.57</v>
      </c>
      <c r="L23" s="30">
        <v>0</v>
      </c>
      <c r="M23" s="30">
        <v>0</v>
      </c>
      <c r="N23" s="30">
        <v>-64.77</v>
      </c>
      <c r="O23" s="30">
        <f t="shared" si="4"/>
        <v>-6961.4400000000005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-47339.6</v>
      </c>
      <c r="C27" s="30">
        <f>+C28+C30+C42+C43+C46-C47</f>
        <v>-48479.2</v>
      </c>
      <c r="D27" s="30">
        <f t="shared" si="6"/>
        <v>-41819.46000000001</v>
      </c>
      <c r="E27" s="30">
        <f t="shared" si="6"/>
        <v>-7207.2</v>
      </c>
      <c r="F27" s="30">
        <f t="shared" si="6"/>
        <v>-25458.4</v>
      </c>
      <c r="G27" s="30">
        <f t="shared" si="6"/>
        <v>-43925.2</v>
      </c>
      <c r="H27" s="30">
        <f t="shared" si="6"/>
        <v>-31409.899999999998</v>
      </c>
      <c r="I27" s="30">
        <f t="shared" si="6"/>
        <v>-47352.8</v>
      </c>
      <c r="J27" s="30">
        <f t="shared" si="6"/>
        <v>-33858</v>
      </c>
      <c r="K27" s="30">
        <f t="shared" si="6"/>
        <v>-31882.4</v>
      </c>
      <c r="L27" s="30">
        <f t="shared" si="6"/>
        <v>-27755.2</v>
      </c>
      <c r="M27" s="30">
        <f t="shared" si="6"/>
        <v>-14775.2</v>
      </c>
      <c r="N27" s="30">
        <f t="shared" si="6"/>
        <v>-11638</v>
      </c>
      <c r="O27" s="30">
        <f t="shared" si="6"/>
        <v>-412900.56000000006</v>
      </c>
    </row>
    <row r="28" spans="1:15" ht="18.75" customHeight="1">
      <c r="A28" s="26" t="s">
        <v>40</v>
      </c>
      <c r="B28" s="31">
        <f>+B29</f>
        <v>-47339.6</v>
      </c>
      <c r="C28" s="31">
        <f>+C29</f>
        <v>-48479.2</v>
      </c>
      <c r="D28" s="31">
        <f aca="true" t="shared" si="7" ref="D28:O28">+D29</f>
        <v>-38266.8</v>
      </c>
      <c r="E28" s="31">
        <f t="shared" si="7"/>
        <v>-7207.2</v>
      </c>
      <c r="F28" s="31">
        <f t="shared" si="7"/>
        <v>-25458.4</v>
      </c>
      <c r="G28" s="31">
        <f t="shared" si="7"/>
        <v>-43925.2</v>
      </c>
      <c r="H28" s="31">
        <f t="shared" si="7"/>
        <v>-8597.6</v>
      </c>
      <c r="I28" s="31">
        <f t="shared" si="7"/>
        <v>-47352.8</v>
      </c>
      <c r="J28" s="31">
        <f t="shared" si="7"/>
        <v>-33858</v>
      </c>
      <c r="K28" s="31">
        <f t="shared" si="7"/>
        <v>-31882.4</v>
      </c>
      <c r="L28" s="31">
        <f t="shared" si="7"/>
        <v>-27755.2</v>
      </c>
      <c r="M28" s="31">
        <f t="shared" si="7"/>
        <v>-14775.2</v>
      </c>
      <c r="N28" s="31">
        <f t="shared" si="7"/>
        <v>-11638</v>
      </c>
      <c r="O28" s="31">
        <f t="shared" si="7"/>
        <v>-386535.60000000003</v>
      </c>
    </row>
    <row r="29" spans="1:26" ht="18.75" customHeight="1">
      <c r="A29" s="27" t="s">
        <v>41</v>
      </c>
      <c r="B29" s="16">
        <f>ROUND((-B9)*$G$3,2)</f>
        <v>-47339.6</v>
      </c>
      <c r="C29" s="16">
        <f aca="true" t="shared" si="8" ref="C29:N29">ROUND((-C9)*$G$3,2)</f>
        <v>-48479.2</v>
      </c>
      <c r="D29" s="16">
        <f t="shared" si="8"/>
        <v>-38266.8</v>
      </c>
      <c r="E29" s="16">
        <f t="shared" si="8"/>
        <v>-7207.2</v>
      </c>
      <c r="F29" s="16">
        <f t="shared" si="8"/>
        <v>-25458.4</v>
      </c>
      <c r="G29" s="16">
        <f t="shared" si="8"/>
        <v>-43925.2</v>
      </c>
      <c r="H29" s="16">
        <f t="shared" si="8"/>
        <v>-8597.6</v>
      </c>
      <c r="I29" s="16">
        <f t="shared" si="8"/>
        <v>-47352.8</v>
      </c>
      <c r="J29" s="16">
        <f t="shared" si="8"/>
        <v>-33858</v>
      </c>
      <c r="K29" s="16">
        <f t="shared" si="8"/>
        <v>-31882.4</v>
      </c>
      <c r="L29" s="16">
        <f t="shared" si="8"/>
        <v>-27755.2</v>
      </c>
      <c r="M29" s="16">
        <f t="shared" si="8"/>
        <v>-14775.2</v>
      </c>
      <c r="N29" s="16">
        <f t="shared" si="8"/>
        <v>-11638</v>
      </c>
      <c r="O29" s="32">
        <f aca="true" t="shared" si="9" ref="O29:O47">SUM(B29:N29)</f>
        <v>-386535.60000000003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G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>SUM(H31:H40)</f>
        <v>-21726</v>
      </c>
      <c r="I30" s="31">
        <f>SUM(I31:I40)</f>
        <v>0</v>
      </c>
      <c r="J30" s="31">
        <f aca="true" t="shared" si="11" ref="J30:O30">SUM(J31:J40)</f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11"/>
        <v>-21726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-21726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-21726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-3552.66</v>
      </c>
      <c r="E42" s="35">
        <v>0</v>
      </c>
      <c r="F42" s="35">
        <v>0</v>
      </c>
      <c r="G42" s="35">
        <v>0</v>
      </c>
      <c r="H42" s="35">
        <v>-1086.3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-4638.96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2" ref="B45:N45">+B17+B27</f>
        <v>993386.88</v>
      </c>
      <c r="C45" s="36">
        <f t="shared" si="12"/>
        <v>730011.4</v>
      </c>
      <c r="D45" s="36">
        <f t="shared" si="12"/>
        <v>688926.49</v>
      </c>
      <c r="E45" s="36">
        <f t="shared" si="12"/>
        <v>203237.41999999998</v>
      </c>
      <c r="F45" s="36">
        <f t="shared" si="12"/>
        <v>705991.8899999999</v>
      </c>
      <c r="G45" s="36">
        <f t="shared" si="12"/>
        <v>964334.9900000001</v>
      </c>
      <c r="H45" s="36">
        <f t="shared" si="12"/>
        <v>190812.32000000007</v>
      </c>
      <c r="I45" s="36">
        <f t="shared" si="12"/>
        <v>719561.0999999999</v>
      </c>
      <c r="J45" s="36">
        <f t="shared" si="12"/>
        <v>612392.0199999999</v>
      </c>
      <c r="K45" s="36">
        <f t="shared" si="12"/>
        <v>858390.36</v>
      </c>
      <c r="L45" s="36">
        <f t="shared" si="12"/>
        <v>818188.37</v>
      </c>
      <c r="M45" s="36">
        <f t="shared" si="12"/>
        <v>446141.3</v>
      </c>
      <c r="N45" s="36">
        <f t="shared" si="12"/>
        <v>233740.05000000005</v>
      </c>
      <c r="O45" s="36">
        <f>SUM(B45:N45)</f>
        <v>8165114.59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3" ref="B51:O51">SUM(B52:B62)</f>
        <v>993386.88</v>
      </c>
      <c r="C51" s="51">
        <f t="shared" si="13"/>
        <v>730011.39</v>
      </c>
      <c r="D51" s="51">
        <f t="shared" si="13"/>
        <v>688926.5</v>
      </c>
      <c r="E51" s="51">
        <f t="shared" si="13"/>
        <v>203237.42</v>
      </c>
      <c r="F51" s="51">
        <f t="shared" si="13"/>
        <v>705991.89</v>
      </c>
      <c r="G51" s="51">
        <f t="shared" si="13"/>
        <v>964334.98</v>
      </c>
      <c r="H51" s="51">
        <f t="shared" si="13"/>
        <v>190812.33</v>
      </c>
      <c r="I51" s="51">
        <f t="shared" si="13"/>
        <v>719561.1</v>
      </c>
      <c r="J51" s="51">
        <f t="shared" si="13"/>
        <v>612392.02</v>
      </c>
      <c r="K51" s="51">
        <f t="shared" si="13"/>
        <v>858390.35</v>
      </c>
      <c r="L51" s="51">
        <f t="shared" si="13"/>
        <v>818188.37</v>
      </c>
      <c r="M51" s="51">
        <f t="shared" si="13"/>
        <v>446141.3</v>
      </c>
      <c r="N51" s="51">
        <f t="shared" si="13"/>
        <v>233740.05</v>
      </c>
      <c r="O51" s="36">
        <f t="shared" si="13"/>
        <v>8165114.579999999</v>
      </c>
      <c r="Q51"/>
    </row>
    <row r="52" spans="1:18" ht="18.75" customHeight="1">
      <c r="A52" s="26" t="s">
        <v>57</v>
      </c>
      <c r="B52" s="51">
        <v>820277.02</v>
      </c>
      <c r="C52" s="51">
        <v>533404.47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1353681.49</v>
      </c>
      <c r="P52"/>
      <c r="Q52"/>
      <c r="R52" s="43"/>
    </row>
    <row r="53" spans="1:16" ht="18.75" customHeight="1">
      <c r="A53" s="26" t="s">
        <v>58</v>
      </c>
      <c r="B53" s="51">
        <v>173109.86</v>
      </c>
      <c r="C53" s="51">
        <v>196606.92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4" ref="O53:O62">SUM(B53:N53)</f>
        <v>369716.78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688926.5</v>
      </c>
      <c r="E54" s="52">
        <v>0</v>
      </c>
      <c r="F54" s="52">
        <v>0</v>
      </c>
      <c r="G54" s="52">
        <v>0</v>
      </c>
      <c r="H54" s="51">
        <v>190812.33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4"/>
        <v>879738.83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203237.42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4"/>
        <v>203237.42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705991.89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4"/>
        <v>705991.89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964334.98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4"/>
        <v>964334.98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719561.1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4"/>
        <v>719561.1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612392.02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4"/>
        <v>612392.02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858390.35</v>
      </c>
      <c r="L60" s="31">
        <v>818188.37</v>
      </c>
      <c r="M60" s="52">
        <v>0</v>
      </c>
      <c r="N60" s="52">
        <v>0</v>
      </c>
      <c r="O60" s="36">
        <f t="shared" si="14"/>
        <v>1676578.72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446141.3</v>
      </c>
      <c r="N61" s="52">
        <v>0</v>
      </c>
      <c r="O61" s="36">
        <f t="shared" si="14"/>
        <v>446141.3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233740.05</v>
      </c>
      <c r="O62" s="55">
        <f t="shared" si="14"/>
        <v>233740.05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2021-05-24T14:28:18Z</dcterms:modified>
  <cp:category/>
  <cp:version/>
  <cp:contentType/>
  <cp:contentStatus/>
</cp:coreProperties>
</file>