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<sst xmlns="http://schemas.openxmlformats.org/spreadsheetml/2006/main" count="80" uniqueCount="77">
  <si>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</si>
  <si>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</si>
  <si>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</si>
  <si>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</si>
  <si>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</si>
  <si>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</si>
  <si>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</si>
  <si>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</si>
  <si>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</si>
  <si>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</si>
  <si>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</si>
  <si>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</si>
  <si>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</si>
  <si>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</si>
  <si>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</si>
  <si>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</si>
  <si>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</si>
  <si>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</si>
  <si>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</si>
  <si>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</si>
  <si>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</si>
  <si>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</si>
  <si>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</si>
  <si>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</si>
  <si>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</si>
  <si>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</si>
  <si>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</si>
  <si>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</si>
  <si>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</si>
  <si>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</si>
  <si>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</si>
  <si>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</si>
  <si>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</si>
  <si>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</si>
  <si>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</si>
  <si>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</si>
  <si>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</si>
  <si>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</si>
  <si>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</si>
  <si>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</si>
  <si>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</si>
  <si>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</si>
  <si>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</si>
  <si>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</si>
  <si>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</si>
  <si>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</si>
  <si>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</si>
  <si>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</si>
  <si>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</si>
  <si>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</si>
  <si>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</si>
  <si>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</si>
  <si>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</si>
  <si>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</si>
  <si>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</si>
  <si>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</si>
  <si>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</si>
  <si>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</si>
  <si>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</si>
  <si>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</si>
  <si>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</si>
  <si>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</si>
  <si>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</si>
  <si>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</si>
  <si>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</si>
  <si>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</si>
  <si>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</si>
  <si>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</si>
  <si>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</si>
  <si>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</si>
  <si>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</si>
  <si>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</si>
  <si>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</si>
  <si>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21/05/21 - VENCIMENTO 28/05/21</t>
  </si>
  <si>
    <t>5.3. Revisão de Remuneração pelo Transporte Coletivo (1)</t>
  </si>
  <si>
    <t>5.2.10. Maggi Adm. de Consórcios LTDA</t>
  </si>
  <si>
    <t>Nota: (1) Revisões do mês de abril/21; total de 542.342 passageiros;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</si>
</sst>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295204</v>
      </c>
      <c r="C7" s="9">
        <f t="shared" si="0"/>
        <v>211680</v>
      </c>
      <c r="D7" s="9">
        <f t="shared" si="0"/>
        <v>228321</v>
      </c>
      <c r="E7" s="9">
        <f t="shared" si="0"/>
        <v>50079</v>
      </c>
      <c r="F7" s="9">
        <f t="shared" si="0"/>
        <v>160636</v>
      </c>
      <c r="G7" s="9">
        <f t="shared" si="0"/>
        <v>278896</v>
      </c>
      <c r="H7" s="9">
        <f t="shared" si="0"/>
        <v>38467</v>
      </c>
      <c r="I7" s="9">
        <f t="shared" si="0"/>
        <v>204992</v>
      </c>
      <c r="J7" s="9">
        <f t="shared" si="0"/>
        <v>188296</v>
      </c>
      <c r="K7" s="9">
        <f t="shared" si="0"/>
        <v>271923</v>
      </c>
      <c r="L7" s="9">
        <f t="shared" si="0"/>
        <v>208050</v>
      </c>
      <c r="M7" s="9">
        <f t="shared" si="0"/>
        <v>95126</v>
      </c>
      <c r="N7" s="9">
        <f t="shared" si="0"/>
        <v>60636</v>
      </c>
      <c r="O7" s="9">
        <f t="shared" si="0"/>
        <v>2292306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12418</v>
      </c>
      <c r="C8" s="11">
        <f t="shared" si="1"/>
        <v>12069</v>
      </c>
      <c r="D8" s="11">
        <f t="shared" si="1"/>
        <v>9679</v>
      </c>
      <c r="E8" s="11">
        <f t="shared" si="1"/>
        <v>1839</v>
      </c>
      <c r="F8" s="11">
        <f t="shared" si="1"/>
        <v>6368</v>
      </c>
      <c r="G8" s="11">
        <f t="shared" si="1"/>
        <v>11838</v>
      </c>
      <c r="H8" s="11">
        <f t="shared" si="1"/>
        <v>2225</v>
      </c>
      <c r="I8" s="11">
        <f t="shared" si="1"/>
        <v>12259</v>
      </c>
      <c r="J8" s="11">
        <f t="shared" si="1"/>
        <v>8815</v>
      </c>
      <c r="K8" s="11">
        <f t="shared" si="1"/>
        <v>8762</v>
      </c>
      <c r="L8" s="11">
        <f t="shared" si="1"/>
        <v>7161</v>
      </c>
      <c r="M8" s="11">
        <f t="shared" si="1"/>
        <v>3782</v>
      </c>
      <c r="N8" s="11">
        <f t="shared" si="1"/>
        <v>3361</v>
      </c>
      <c r="O8" s="11">
        <f t="shared" si="1"/>
        <v>100576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12418</v>
      </c>
      <c r="C9" s="11">
        <v>12069</v>
      </c>
      <c r="D9" s="11">
        <v>9679</v>
      </c>
      <c r="E9" s="11">
        <v>1839</v>
      </c>
      <c r="F9" s="11">
        <v>6368</v>
      </c>
      <c r="G9" s="11">
        <v>11838</v>
      </c>
      <c r="H9" s="11">
        <v>2220</v>
      </c>
      <c r="I9" s="11">
        <v>12259</v>
      </c>
      <c r="J9" s="11">
        <v>8815</v>
      </c>
      <c r="K9" s="11">
        <v>8753</v>
      </c>
      <c r="L9" s="11">
        <v>7161</v>
      </c>
      <c r="M9" s="11">
        <v>3774</v>
      </c>
      <c r="N9" s="11">
        <v>3361</v>
      </c>
      <c r="O9" s="11">
        <f>SUM(B9:N9)</f>
        <v>100554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9</v>
      </c>
      <c r="L10" s="13">
        <v>0</v>
      </c>
      <c r="M10" s="13">
        <v>8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282786</v>
      </c>
      <c r="C11" s="13">
        <v>199611</v>
      </c>
      <c r="D11" s="13">
        <v>218642</v>
      </c>
      <c r="E11" s="13">
        <v>48240</v>
      </c>
      <c r="F11" s="13">
        <v>154268</v>
      </c>
      <c r="G11" s="13">
        <v>267058</v>
      </c>
      <c r="H11" s="13">
        <v>36242</v>
      </c>
      <c r="I11" s="13">
        <v>192733</v>
      </c>
      <c r="J11" s="13">
        <v>179481</v>
      </c>
      <c r="K11" s="13">
        <v>263161</v>
      </c>
      <c r="L11" s="13">
        <v>200889</v>
      </c>
      <c r="M11" s="13">
        <v>91344</v>
      </c>
      <c r="N11" s="13">
        <v>57275</v>
      </c>
      <c r="O11" s="11">
        <f>SUM(B11:N11)</f>
        <v>2191730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1.510230065454419</v>
      </c>
      <c r="C15" s="19">
        <v>1.531348300566492</v>
      </c>
      <c r="D15" s="19">
        <v>1.506571480495134</v>
      </c>
      <c r="E15" s="19">
        <v>1.17981837769726</v>
      </c>
      <c r="F15" s="19">
        <v>1.950297215979288</v>
      </c>
      <c r="G15" s="19">
        <v>1.827442661832539</v>
      </c>
      <c r="H15" s="19">
        <v>2.230999949685418</v>
      </c>
      <c r="I15" s="19">
        <v>1.564668619759449</v>
      </c>
      <c r="J15" s="19">
        <v>1.487629951757617</v>
      </c>
      <c r="K15" s="19">
        <v>1.451535146545425</v>
      </c>
      <c r="L15" s="19">
        <v>1.560583477630616</v>
      </c>
      <c r="M15" s="19">
        <v>1.611790790482259</v>
      </c>
      <c r="N15" s="19">
        <v>1.539338329516864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1060078.3299999998</v>
      </c>
      <c r="C17" s="24">
        <f aca="true" t="shared" si="2" ref="C17:N17">C18+C19+C20+C21+C22+C23+C24+C25</f>
        <v>782412.97</v>
      </c>
      <c r="D17" s="24">
        <f t="shared" si="2"/>
        <v>719503.2</v>
      </c>
      <c r="E17" s="24">
        <f t="shared" si="2"/>
        <v>215521.63</v>
      </c>
      <c r="F17" s="24">
        <f t="shared" si="2"/>
        <v>754843.4500000001</v>
      </c>
      <c r="G17" s="24">
        <f t="shared" si="2"/>
        <v>1018588.0499999999</v>
      </c>
      <c r="H17" s="24">
        <f t="shared" si="2"/>
        <v>225688.26</v>
      </c>
      <c r="I17" s="24">
        <f t="shared" si="2"/>
        <v>766442.8699999999</v>
      </c>
      <c r="J17" s="24">
        <f t="shared" si="2"/>
        <v>663856.3299999998</v>
      </c>
      <c r="K17" s="24">
        <f t="shared" si="2"/>
        <v>906704.7799999998</v>
      </c>
      <c r="L17" s="24">
        <f t="shared" si="2"/>
        <v>855115.7500000001</v>
      </c>
      <c r="M17" s="24">
        <f t="shared" si="2"/>
        <v>467829.5199999999</v>
      </c>
      <c r="N17" s="24">
        <f t="shared" si="2"/>
        <v>253104.38</v>
      </c>
      <c r="O17" s="24">
        <f>O18+O19+O20+O21+O22+O23+O24+O25</f>
        <v>8689689.519999998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650983.86</v>
      </c>
      <c r="C18" s="30">
        <f t="shared" si="3"/>
        <v>482101.2</v>
      </c>
      <c r="D18" s="30">
        <f t="shared" si="3"/>
        <v>455934.2</v>
      </c>
      <c r="E18" s="30">
        <f t="shared" si="3"/>
        <v>171074.87</v>
      </c>
      <c r="F18" s="30">
        <f t="shared" si="3"/>
        <v>371663.51</v>
      </c>
      <c r="G18" s="30">
        <f t="shared" si="3"/>
        <v>530460.19</v>
      </c>
      <c r="H18" s="30">
        <f t="shared" si="3"/>
        <v>98102.39</v>
      </c>
      <c r="I18" s="30">
        <f t="shared" si="3"/>
        <v>463158.92</v>
      </c>
      <c r="J18" s="30">
        <f t="shared" si="3"/>
        <v>428203.93</v>
      </c>
      <c r="K18" s="30">
        <f t="shared" si="3"/>
        <v>584933.57</v>
      </c>
      <c r="L18" s="30">
        <f t="shared" si="3"/>
        <v>509348.01</v>
      </c>
      <c r="M18" s="30">
        <f t="shared" si="3"/>
        <v>269035.35</v>
      </c>
      <c r="N18" s="30">
        <f t="shared" si="3"/>
        <v>154979.55</v>
      </c>
      <c r="O18" s="30">
        <f aca="true" t="shared" si="4" ref="O18:O25">SUM(B18:N18)</f>
        <v>5169979.549999999</v>
      </c>
    </row>
    <row r="19" spans="1:23" ht="18.75" customHeight="1">
      <c r="A19" s="26" t="s">
        <v>35</v>
      </c>
      <c r="B19" s="30">
        <f>IF(B15&lt;&gt;0,ROUND((B15-1)*B18,2),0)</f>
        <v>332151.54</v>
      </c>
      <c r="C19" s="30">
        <f aca="true" t="shared" si="5" ref="C19:N19">IF(C15&lt;&gt;0,ROUND((C15-1)*C18,2),0)</f>
        <v>256163.65</v>
      </c>
      <c r="D19" s="30">
        <f t="shared" si="5"/>
        <v>230963.26</v>
      </c>
      <c r="E19" s="30">
        <f t="shared" si="5"/>
        <v>30762.41</v>
      </c>
      <c r="F19" s="30">
        <f t="shared" si="5"/>
        <v>353190.8</v>
      </c>
      <c r="G19" s="30">
        <f t="shared" si="5"/>
        <v>438925.39</v>
      </c>
      <c r="H19" s="30">
        <f t="shared" si="5"/>
        <v>120764.04</v>
      </c>
      <c r="I19" s="30">
        <f t="shared" si="5"/>
        <v>261531.31</v>
      </c>
      <c r="J19" s="30">
        <f t="shared" si="5"/>
        <v>208805.06</v>
      </c>
      <c r="K19" s="30">
        <f t="shared" si="5"/>
        <v>264118.07</v>
      </c>
      <c r="L19" s="30">
        <f t="shared" si="5"/>
        <v>285532.08</v>
      </c>
      <c r="M19" s="30">
        <f t="shared" si="5"/>
        <v>164593.35</v>
      </c>
      <c r="N19" s="30">
        <f t="shared" si="5"/>
        <v>83586.41</v>
      </c>
      <c r="O19" s="30">
        <f t="shared" si="4"/>
        <v>3031087.37</v>
      </c>
      <c r="W19" s="60"/>
    </row>
    <row r="20" spans="1:15" ht="18.75" customHeight="1">
      <c r="A20" s="26" t="s">
        <v>36</v>
      </c>
      <c r="B20" s="30">
        <v>36652.42</v>
      </c>
      <c r="C20" s="30">
        <v>26753.12</v>
      </c>
      <c r="D20" s="30">
        <v>18542.47</v>
      </c>
      <c r="E20" s="30">
        <v>7321.74</v>
      </c>
      <c r="F20" s="30">
        <v>17134.64</v>
      </c>
      <c r="G20" s="30">
        <v>27817.47</v>
      </c>
      <c r="H20" s="30">
        <v>3849.19</v>
      </c>
      <c r="I20" s="30">
        <v>14234.25</v>
      </c>
      <c r="J20" s="30">
        <v>22322.36</v>
      </c>
      <c r="K20" s="30">
        <v>32702.23</v>
      </c>
      <c r="L20" s="30">
        <v>33327.53</v>
      </c>
      <c r="M20" s="30">
        <v>13998.23</v>
      </c>
      <c r="N20" s="30">
        <v>7500.15</v>
      </c>
      <c r="O20" s="30">
        <f t="shared" si="4"/>
        <v>262155.8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-1661.44</v>
      </c>
      <c r="E23" s="30">
        <v>-212.82</v>
      </c>
      <c r="F23" s="30">
        <v>0</v>
      </c>
      <c r="G23" s="30">
        <v>-165.88</v>
      </c>
      <c r="H23" s="30">
        <v>-241.17</v>
      </c>
      <c r="I23" s="30">
        <v>-75.16</v>
      </c>
      <c r="J23" s="30">
        <v>-4723.78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-7302.73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-50161.25</v>
      </c>
      <c r="C27" s="30">
        <f>+C28+C30+C42+C43+C46-C47</f>
        <v>-54616.74</v>
      </c>
      <c r="D27" s="30">
        <f t="shared" si="6"/>
        <v>-41734.6</v>
      </c>
      <c r="E27" s="30">
        <f t="shared" si="6"/>
        <v>-6847.47</v>
      </c>
      <c r="F27" s="30">
        <f t="shared" si="6"/>
        <v>7267.049999999999</v>
      </c>
      <c r="G27" s="30">
        <f t="shared" si="6"/>
        <v>-57085.89</v>
      </c>
      <c r="H27" s="30">
        <f t="shared" si="6"/>
        <v>-32802.51</v>
      </c>
      <c r="I27" s="30">
        <f t="shared" si="6"/>
        <v>-60176.03</v>
      </c>
      <c r="J27" s="30">
        <f t="shared" si="6"/>
        <v>-37733.14</v>
      </c>
      <c r="K27" s="30">
        <f t="shared" si="6"/>
        <v>-29490.71</v>
      </c>
      <c r="L27" s="30">
        <f t="shared" si="6"/>
        <v>-839.9099999999999</v>
      </c>
      <c r="M27" s="30">
        <f t="shared" si="6"/>
        <v>-16163.3</v>
      </c>
      <c r="N27" s="30">
        <f t="shared" si="6"/>
        <v>-16845.11</v>
      </c>
      <c r="O27" s="30">
        <f t="shared" si="6"/>
        <v>-397229.61</v>
      </c>
    </row>
    <row r="28" spans="1:15" ht="18.75" customHeight="1">
      <c r="A28" s="26" t="s">
        <v>40</v>
      </c>
      <c r="B28" s="31">
        <f>+B29</f>
        <v>-54639.2</v>
      </c>
      <c r="C28" s="31">
        <f>+C29</f>
        <v>-53103.6</v>
      </c>
      <c r="D28" s="31">
        <f aca="true" t="shared" si="7" ref="D28:O28">+D29</f>
        <v>-42587.6</v>
      </c>
      <c r="E28" s="31">
        <f t="shared" si="7"/>
        <v>-8091.6</v>
      </c>
      <c r="F28" s="31">
        <f t="shared" si="7"/>
        <v>-28019.2</v>
      </c>
      <c r="G28" s="31">
        <f t="shared" si="7"/>
        <v>-52087.2</v>
      </c>
      <c r="H28" s="31">
        <f t="shared" si="7"/>
        <v>-9768</v>
      </c>
      <c r="I28" s="31">
        <f t="shared" si="7"/>
        <v>-53939.6</v>
      </c>
      <c r="J28" s="31">
        <f t="shared" si="7"/>
        <v>-38786</v>
      </c>
      <c r="K28" s="31">
        <f t="shared" si="7"/>
        <v>-38513.2</v>
      </c>
      <c r="L28" s="31">
        <f t="shared" si="7"/>
        <v>-31508.4</v>
      </c>
      <c r="M28" s="31">
        <f t="shared" si="7"/>
        <v>-16605.6</v>
      </c>
      <c r="N28" s="31">
        <f t="shared" si="7"/>
        <v>-14788.4</v>
      </c>
      <c r="O28" s="31">
        <f t="shared" si="7"/>
        <v>-442437.60000000003</v>
      </c>
    </row>
    <row r="29" spans="1:26" ht="18.75" customHeight="1">
      <c r="A29" s="27" t="s">
        <v>41</v>
      </c>
      <c r="B29" s="16">
        <f>ROUND((-B9)*$G$3,2)</f>
        <v>-54639.2</v>
      </c>
      <c r="C29" s="16">
        <f aca="true" t="shared" si="8" ref="C29:N29">ROUND((-C9)*$G$3,2)</f>
        <v>-53103.6</v>
      </c>
      <c r="D29" s="16">
        <f t="shared" si="8"/>
        <v>-42587.6</v>
      </c>
      <c r="E29" s="16">
        <f t="shared" si="8"/>
        <v>-8091.6</v>
      </c>
      <c r="F29" s="16">
        <f t="shared" si="8"/>
        <v>-28019.2</v>
      </c>
      <c r="G29" s="16">
        <f t="shared" si="8"/>
        <v>-52087.2</v>
      </c>
      <c r="H29" s="16">
        <f t="shared" si="8"/>
        <v>-9768</v>
      </c>
      <c r="I29" s="16">
        <f t="shared" si="8"/>
        <v>-53939.6</v>
      </c>
      <c r="J29" s="16">
        <f t="shared" si="8"/>
        <v>-38786</v>
      </c>
      <c r="K29" s="16">
        <f t="shared" si="8"/>
        <v>-38513.2</v>
      </c>
      <c r="L29" s="16">
        <f t="shared" si="8"/>
        <v>-31508.4</v>
      </c>
      <c r="M29" s="16">
        <f t="shared" si="8"/>
        <v>-16605.6</v>
      </c>
      <c r="N29" s="16">
        <f t="shared" si="8"/>
        <v>-14788.4</v>
      </c>
      <c r="O29" s="32">
        <f aca="true" t="shared" si="9" ref="O29:O47">SUM(B29:N29)</f>
        <v>-442437.60000000003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-22072.6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-22072.6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-22072.6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-22072.6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4477.95</v>
      </c>
      <c r="C42" s="35">
        <v>-1513.14</v>
      </c>
      <c r="D42" s="35">
        <f>4349.45-3496.45</f>
        <v>853</v>
      </c>
      <c r="E42" s="35">
        <v>1244.13</v>
      </c>
      <c r="F42" s="35">
        <v>35286.25</v>
      </c>
      <c r="G42" s="35">
        <v>-4998.69</v>
      </c>
      <c r="H42" s="35">
        <f>141.72-1103.63</f>
        <v>-961.9100000000001</v>
      </c>
      <c r="I42" s="35">
        <v>-6236.43</v>
      </c>
      <c r="J42" s="35">
        <v>1052.86</v>
      </c>
      <c r="K42" s="35">
        <v>9022.49</v>
      </c>
      <c r="L42" s="35">
        <v>30668.49</v>
      </c>
      <c r="M42" s="35">
        <v>442.3</v>
      </c>
      <c r="N42" s="35">
        <v>-2056.71</v>
      </c>
      <c r="O42" s="33">
        <f t="shared" si="9"/>
        <v>67280.59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1009917.0799999998</v>
      </c>
      <c r="C45" s="36">
        <f t="shared" si="11"/>
        <v>727796.23</v>
      </c>
      <c r="D45" s="36">
        <f t="shared" si="11"/>
        <v>677768.6</v>
      </c>
      <c r="E45" s="36">
        <f t="shared" si="11"/>
        <v>208674.16</v>
      </c>
      <c r="F45" s="36">
        <f t="shared" si="11"/>
        <v>762110.5000000001</v>
      </c>
      <c r="G45" s="36">
        <f t="shared" si="11"/>
        <v>961502.1599999999</v>
      </c>
      <c r="H45" s="36">
        <f t="shared" si="11"/>
        <v>192885.75</v>
      </c>
      <c r="I45" s="36">
        <f t="shared" si="11"/>
        <v>706266.8399999999</v>
      </c>
      <c r="J45" s="36">
        <f t="shared" si="11"/>
        <v>626123.1899999998</v>
      </c>
      <c r="K45" s="36">
        <f t="shared" si="11"/>
        <v>877214.0699999998</v>
      </c>
      <c r="L45" s="36">
        <f t="shared" si="11"/>
        <v>854275.8400000001</v>
      </c>
      <c r="M45" s="36">
        <f t="shared" si="11"/>
        <v>451666.2199999999</v>
      </c>
      <c r="N45" s="36">
        <f t="shared" si="11"/>
        <v>236259.27000000002</v>
      </c>
      <c r="O45" s="36">
        <f>SUM(B45:N45)</f>
        <v>8292459.909999998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1009917.08</v>
      </c>
      <c r="C51" s="51">
        <f t="shared" si="12"/>
        <v>727796.23</v>
      </c>
      <c r="D51" s="51">
        <f t="shared" si="12"/>
        <v>677768.61</v>
      </c>
      <c r="E51" s="51">
        <f t="shared" si="12"/>
        <v>208674.16</v>
      </c>
      <c r="F51" s="51">
        <f t="shared" si="12"/>
        <v>762110.51</v>
      </c>
      <c r="G51" s="51">
        <f t="shared" si="12"/>
        <v>961502.17</v>
      </c>
      <c r="H51" s="51">
        <f t="shared" si="12"/>
        <v>192885.75</v>
      </c>
      <c r="I51" s="51">
        <f t="shared" si="12"/>
        <v>706266.85</v>
      </c>
      <c r="J51" s="51">
        <f t="shared" si="12"/>
        <v>626123.2</v>
      </c>
      <c r="K51" s="51">
        <f t="shared" si="12"/>
        <v>877214.0599999999</v>
      </c>
      <c r="L51" s="51">
        <f t="shared" si="12"/>
        <v>854275.84</v>
      </c>
      <c r="M51" s="51">
        <f t="shared" si="12"/>
        <v>451666.22</v>
      </c>
      <c r="N51" s="51">
        <f t="shared" si="12"/>
        <v>236259.28</v>
      </c>
      <c r="O51" s="36">
        <f t="shared" si="12"/>
        <v>8292459.959999999</v>
      </c>
      <c r="Q51"/>
    </row>
    <row r="52" spans="1:18" ht="18.75" customHeight="1">
      <c r="A52" s="26" t="s">
        <v>57</v>
      </c>
      <c r="B52" s="51">
        <v>833811.95</v>
      </c>
      <c r="C52" s="51">
        <v>531798.48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1365610.43</v>
      </c>
      <c r="P52"/>
      <c r="Q52"/>
      <c r="R52" s="43"/>
    </row>
    <row r="53" spans="1:16" ht="18.75" customHeight="1">
      <c r="A53" s="26" t="s">
        <v>58</v>
      </c>
      <c r="B53" s="51">
        <v>176105.13</v>
      </c>
      <c r="C53" s="51">
        <v>195997.75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372102.88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677768.61</v>
      </c>
      <c r="E54" s="52">
        <v>0</v>
      </c>
      <c r="F54" s="52">
        <v>0</v>
      </c>
      <c r="G54" s="52">
        <v>0</v>
      </c>
      <c r="H54" s="51">
        <v>192885.75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870654.36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208674.16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208674.16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762110.51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762110.51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961502.17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961502.17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706266.85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706266.85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626123.2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626123.2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877214.0599999999</v>
      </c>
      <c r="L60" s="31">
        <v>854275.84</v>
      </c>
      <c r="M60" s="52">
        <v>0</v>
      </c>
      <c r="N60" s="52">
        <v>0</v>
      </c>
      <c r="O60" s="36">
        <f t="shared" si="13"/>
        <v>1731489.9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451666.22</v>
      </c>
      <c r="N61" s="52">
        <v>0</v>
      </c>
      <c r="O61" s="36">
        <f t="shared" si="13"/>
        <v>451666.22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236259.28</v>
      </c>
      <c r="O62" s="55">
        <f t="shared" si="13"/>
        <v>236259.28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2021-05-27T18:25:20Z</dcterms:modified>
  <cp:category/>
  <cp:version/>
  <cp:contentType/>
  <cp:contentStatus/>
</cp:coreProperties>
</file>