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<sst xmlns="http://schemas.openxmlformats.org/spreadsheetml/2006/main" count="80" uniqueCount="77">
  <si>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</si>
  <si>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</si>
  <si>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</si>
  <si>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</si>
  <si>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</si>
  <si>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</si>
  <si>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</si>
  <si>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</si>
  <si>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</si>
  <si>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</si>
  <si>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</si>
  <si>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</si>
  <si>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</si>
  <si>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</si>
  <si>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</si>
  <si>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</si>
  <si>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</si>
  <si>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</si>
  <si>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</si>
  <si>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</si>
  <si>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</si>
  <si>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</si>
  <si>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</si>
  <si>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</si>
  <si>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</si>
  <si>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</si>
  <si>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</si>
  <si>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</si>
  <si>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</si>
  <si>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</si>
  <si>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</si>
  <si>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</si>
  <si>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</si>
  <si>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</si>
  <si>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</si>
  <si>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</si>
  <si>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</si>
  <si>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</si>
  <si>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</si>
  <si>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</si>
  <si>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</si>
  <si>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</si>
  <si>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</si>
  <si>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</si>
  <si>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</si>
  <si>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</si>
  <si>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</si>
  <si>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</si>
  <si>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</si>
  <si>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</si>
  <si>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</si>
  <si>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</si>
  <si>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</si>
  <si>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</si>
  <si>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</si>
  <si>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</si>
  <si>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</si>
  <si>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</si>
  <si>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</si>
  <si>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</si>
  <si>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</si>
  <si>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</si>
  <si>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</si>
  <si>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</si>
  <si>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</si>
  <si>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</si>
  <si>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</si>
  <si>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</si>
  <si>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</si>
  <si>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</si>
  <si>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</si>
  <si>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</si>
  <si>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</si>
  <si>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29/05/21 - VENCIMENTO 07/06/21</t>
  </si>
  <si>
    <t>5.2.10. Maggi Adm. de Consórcios LTDA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</si>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</sst>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206476</v>
      </c>
      <c r="C7" s="9">
        <f t="shared" si="0"/>
        <v>141375</v>
      </c>
      <c r="D7" s="9">
        <f t="shared" si="0"/>
        <v>162265</v>
      </c>
      <c r="E7" s="9">
        <f t="shared" si="0"/>
        <v>33696</v>
      </c>
      <c r="F7" s="9">
        <f t="shared" si="0"/>
        <v>110830</v>
      </c>
      <c r="G7" s="9">
        <f t="shared" si="0"/>
        <v>177507</v>
      </c>
      <c r="H7" s="9">
        <f t="shared" si="0"/>
        <v>23501</v>
      </c>
      <c r="I7" s="9">
        <f t="shared" si="0"/>
        <v>131028</v>
      </c>
      <c r="J7" s="9">
        <f t="shared" si="0"/>
        <v>125997</v>
      </c>
      <c r="K7" s="9">
        <f t="shared" si="0"/>
        <v>184341</v>
      </c>
      <c r="L7" s="9">
        <f t="shared" si="0"/>
        <v>144752</v>
      </c>
      <c r="M7" s="9">
        <f t="shared" si="0"/>
        <v>59884</v>
      </c>
      <c r="N7" s="9">
        <f t="shared" si="0"/>
        <v>36211</v>
      </c>
      <c r="O7" s="9">
        <f t="shared" si="0"/>
        <v>1537863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10880</v>
      </c>
      <c r="C8" s="11">
        <f t="shared" si="1"/>
        <v>10144</v>
      </c>
      <c r="D8" s="11">
        <f t="shared" si="1"/>
        <v>8608</v>
      </c>
      <c r="E8" s="11">
        <f t="shared" si="1"/>
        <v>1473</v>
      </c>
      <c r="F8" s="11">
        <f t="shared" si="1"/>
        <v>5527</v>
      </c>
      <c r="G8" s="11">
        <f t="shared" si="1"/>
        <v>9219</v>
      </c>
      <c r="H8" s="11">
        <f t="shared" si="1"/>
        <v>1680</v>
      </c>
      <c r="I8" s="11">
        <f t="shared" si="1"/>
        <v>9708</v>
      </c>
      <c r="J8" s="11">
        <f t="shared" si="1"/>
        <v>6896</v>
      </c>
      <c r="K8" s="11">
        <f t="shared" si="1"/>
        <v>7492</v>
      </c>
      <c r="L8" s="11">
        <f t="shared" si="1"/>
        <v>6184</v>
      </c>
      <c r="M8" s="11">
        <f t="shared" si="1"/>
        <v>2603</v>
      </c>
      <c r="N8" s="11">
        <f t="shared" si="1"/>
        <v>2293</v>
      </c>
      <c r="O8" s="11">
        <f t="shared" si="1"/>
        <v>82707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10880</v>
      </c>
      <c r="C9" s="11">
        <v>10144</v>
      </c>
      <c r="D9" s="11">
        <v>8608</v>
      </c>
      <c r="E9" s="11">
        <v>1473</v>
      </c>
      <c r="F9" s="11">
        <v>5527</v>
      </c>
      <c r="G9" s="11">
        <v>9219</v>
      </c>
      <c r="H9" s="11">
        <v>1679</v>
      </c>
      <c r="I9" s="11">
        <v>9708</v>
      </c>
      <c r="J9" s="11">
        <v>6896</v>
      </c>
      <c r="K9" s="11">
        <v>7486</v>
      </c>
      <c r="L9" s="11">
        <v>6184</v>
      </c>
      <c r="M9" s="11">
        <v>2602</v>
      </c>
      <c r="N9" s="11">
        <v>2293</v>
      </c>
      <c r="O9" s="11">
        <f>SUM(B9:N9)</f>
        <v>82699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195596</v>
      </c>
      <c r="C11" s="13">
        <v>131231</v>
      </c>
      <c r="D11" s="13">
        <v>153657</v>
      </c>
      <c r="E11" s="13">
        <v>32223</v>
      </c>
      <c r="F11" s="13">
        <v>105303</v>
      </c>
      <c r="G11" s="13">
        <v>168288</v>
      </c>
      <c r="H11" s="13">
        <v>21821</v>
      </c>
      <c r="I11" s="13">
        <v>121320</v>
      </c>
      <c r="J11" s="13">
        <v>119101</v>
      </c>
      <c r="K11" s="13">
        <v>176849</v>
      </c>
      <c r="L11" s="13">
        <v>138568</v>
      </c>
      <c r="M11" s="13">
        <v>57281</v>
      </c>
      <c r="N11" s="13">
        <v>33918</v>
      </c>
      <c r="O11" s="11">
        <f>SUM(B11:N11)</f>
        <v>1455156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1.48004121664405</v>
      </c>
      <c r="C15" s="19">
        <v>1.523076324734065</v>
      </c>
      <c r="D15" s="19">
        <v>1.422364232176707</v>
      </c>
      <c r="E15" s="19">
        <v>1.156081460816431</v>
      </c>
      <c r="F15" s="19">
        <v>1.885463328396772</v>
      </c>
      <c r="G15" s="19">
        <v>1.803781399431845</v>
      </c>
      <c r="H15" s="19">
        <v>2.205076905482559</v>
      </c>
      <c r="I15" s="19">
        <v>1.544125744867602</v>
      </c>
      <c r="J15" s="19">
        <v>1.481494353261972</v>
      </c>
      <c r="K15" s="19">
        <v>1.418827357324136</v>
      </c>
      <c r="L15" s="19">
        <v>1.531087398218411</v>
      </c>
      <c r="M15" s="19">
        <v>1.611500821496639</v>
      </c>
      <c r="N15" s="19">
        <v>1.4666061399532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741519.49</v>
      </c>
      <c r="C17" s="24">
        <f aca="true" t="shared" si="2" ref="C17:N17">C18+C19+C20+C21+C22+C23+C24+C25</f>
        <v>529626.62</v>
      </c>
      <c r="D17" s="24">
        <f t="shared" si="2"/>
        <v>486764.61</v>
      </c>
      <c r="E17" s="24">
        <f t="shared" si="2"/>
        <v>144585.38</v>
      </c>
      <c r="F17" s="24">
        <f t="shared" si="2"/>
        <v>509536.76</v>
      </c>
      <c r="G17" s="24">
        <f t="shared" si="2"/>
        <v>649265.78</v>
      </c>
      <c r="H17" s="24">
        <f t="shared" si="2"/>
        <v>137740.11000000002</v>
      </c>
      <c r="I17" s="24">
        <f t="shared" si="2"/>
        <v>495736.66999999987</v>
      </c>
      <c r="J17" s="24">
        <f t="shared" si="2"/>
        <v>444515.63</v>
      </c>
      <c r="K17" s="24">
        <f t="shared" si="2"/>
        <v>608395.8899999999</v>
      </c>
      <c r="L17" s="24">
        <f t="shared" si="2"/>
        <v>592476.7</v>
      </c>
      <c r="M17" s="24">
        <f t="shared" si="2"/>
        <v>303047.67999999993</v>
      </c>
      <c r="N17" s="24">
        <f t="shared" si="2"/>
        <v>146682.43000000002</v>
      </c>
      <c r="O17" s="24">
        <f>O18+O19+O20+O21+O22+O23+O24+O25</f>
        <v>5789893.750000001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455320.88</v>
      </c>
      <c r="C18" s="30">
        <f t="shared" si="3"/>
        <v>321981.56</v>
      </c>
      <c r="D18" s="30">
        <f t="shared" si="3"/>
        <v>324026.98</v>
      </c>
      <c r="E18" s="30">
        <f t="shared" si="3"/>
        <v>115108.91</v>
      </c>
      <c r="F18" s="30">
        <f t="shared" si="3"/>
        <v>256427.37</v>
      </c>
      <c r="G18" s="30">
        <f t="shared" si="3"/>
        <v>337618.31</v>
      </c>
      <c r="H18" s="30">
        <f t="shared" si="3"/>
        <v>59934.6</v>
      </c>
      <c r="I18" s="30">
        <f t="shared" si="3"/>
        <v>296044.66</v>
      </c>
      <c r="J18" s="30">
        <f t="shared" si="3"/>
        <v>286529.78</v>
      </c>
      <c r="K18" s="30">
        <f t="shared" si="3"/>
        <v>396535.93</v>
      </c>
      <c r="L18" s="30">
        <f t="shared" si="3"/>
        <v>354381.85</v>
      </c>
      <c r="M18" s="30">
        <f t="shared" si="3"/>
        <v>169363.93</v>
      </c>
      <c r="N18" s="30">
        <f t="shared" si="3"/>
        <v>92551.69</v>
      </c>
      <c r="O18" s="30">
        <f aca="true" t="shared" si="4" ref="O18:O25">SUM(B18:N18)</f>
        <v>3465826.45</v>
      </c>
    </row>
    <row r="19" spans="1:23" ht="18.75" customHeight="1">
      <c r="A19" s="26" t="s">
        <v>35</v>
      </c>
      <c r="B19" s="30">
        <f>IF(B15&lt;&gt;0,ROUND((B15-1)*B18,2),0)</f>
        <v>218572.79</v>
      </c>
      <c r="C19" s="30">
        <f aca="true" t="shared" si="5" ref="C19:N19">IF(C15&lt;&gt;0,ROUND((C15-1)*C18,2),0)</f>
        <v>168420.93</v>
      </c>
      <c r="D19" s="30">
        <f t="shared" si="5"/>
        <v>136857.41</v>
      </c>
      <c r="E19" s="30">
        <f t="shared" si="5"/>
        <v>17966.37</v>
      </c>
      <c r="F19" s="30">
        <f t="shared" si="5"/>
        <v>227057.03</v>
      </c>
      <c r="G19" s="30">
        <f t="shared" si="5"/>
        <v>271371.32</v>
      </c>
      <c r="H19" s="30">
        <f t="shared" si="5"/>
        <v>72225.8</v>
      </c>
      <c r="I19" s="30">
        <f t="shared" si="5"/>
        <v>161085.52</v>
      </c>
      <c r="J19" s="30">
        <f t="shared" si="5"/>
        <v>137962.47</v>
      </c>
      <c r="K19" s="30">
        <f t="shared" si="5"/>
        <v>166080.1</v>
      </c>
      <c r="L19" s="30">
        <f t="shared" si="5"/>
        <v>188207.73</v>
      </c>
      <c r="M19" s="30">
        <f t="shared" si="5"/>
        <v>103566.18</v>
      </c>
      <c r="N19" s="30">
        <f t="shared" si="5"/>
        <v>43185.19</v>
      </c>
      <c r="O19" s="30">
        <f t="shared" si="4"/>
        <v>1912558.84</v>
      </c>
      <c r="W19" s="62"/>
    </row>
    <row r="20" spans="1:15" ht="18.75" customHeight="1">
      <c r="A20" s="26" t="s">
        <v>36</v>
      </c>
      <c r="B20" s="30">
        <v>27335.31</v>
      </c>
      <c r="C20" s="30">
        <v>21606.65</v>
      </c>
      <c r="D20" s="30">
        <v>12949.75</v>
      </c>
      <c r="E20" s="30">
        <v>5147.49</v>
      </c>
      <c r="F20" s="30">
        <v>13197.86</v>
      </c>
      <c r="G20" s="30">
        <v>18725.27</v>
      </c>
      <c r="H20" s="30">
        <v>2526.68</v>
      </c>
      <c r="I20" s="30">
        <v>11614.22</v>
      </c>
      <c r="J20" s="30">
        <v>15269.83</v>
      </c>
      <c r="K20" s="30">
        <v>20828.95</v>
      </c>
      <c r="L20" s="30">
        <v>22978.99</v>
      </c>
      <c r="M20" s="30">
        <v>9914.98</v>
      </c>
      <c r="N20" s="30">
        <v>4231.13</v>
      </c>
      <c r="O20" s="30">
        <f t="shared" si="4"/>
        <v>186327.11000000002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-2794.24</v>
      </c>
      <c r="E23" s="30">
        <v>-212.82</v>
      </c>
      <c r="F23" s="30">
        <v>0</v>
      </c>
      <c r="G23" s="30">
        <v>0</v>
      </c>
      <c r="H23" s="30">
        <v>-160.78</v>
      </c>
      <c r="I23" s="30">
        <v>-601.28</v>
      </c>
      <c r="J23" s="30">
        <v>-4495.21</v>
      </c>
      <c r="K23" s="30">
        <v>0</v>
      </c>
      <c r="L23" s="30">
        <v>0</v>
      </c>
      <c r="M23" s="30">
        <v>0</v>
      </c>
      <c r="N23" s="30">
        <v>-323.85</v>
      </c>
      <c r="O23" s="30">
        <f t="shared" si="4"/>
        <v>-8588.18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-47872</v>
      </c>
      <c r="C27" s="30">
        <f>+C28+C30+C42+C43+C46-C47</f>
        <v>-44633.6</v>
      </c>
      <c r="D27" s="30">
        <f t="shared" si="6"/>
        <v>-40207.96</v>
      </c>
      <c r="E27" s="30">
        <f t="shared" si="6"/>
        <v>-6481.2</v>
      </c>
      <c r="F27" s="30">
        <f t="shared" si="6"/>
        <v>-24318.8</v>
      </c>
      <c r="G27" s="30">
        <f t="shared" si="6"/>
        <v>-40563.6</v>
      </c>
      <c r="H27" s="30">
        <f t="shared" si="6"/>
        <v>-21329.28</v>
      </c>
      <c r="I27" s="30">
        <f t="shared" si="6"/>
        <v>-42715.2</v>
      </c>
      <c r="J27" s="30">
        <f t="shared" si="6"/>
        <v>-30342.4</v>
      </c>
      <c r="K27" s="30">
        <f t="shared" si="6"/>
        <v>-32938.4</v>
      </c>
      <c r="L27" s="30">
        <f t="shared" si="6"/>
        <v>-27209.6</v>
      </c>
      <c r="M27" s="30">
        <f t="shared" si="6"/>
        <v>-11448.8</v>
      </c>
      <c r="N27" s="30">
        <f t="shared" si="6"/>
        <v>-10089.2</v>
      </c>
      <c r="O27" s="30">
        <f t="shared" si="6"/>
        <v>-380150.04000000004</v>
      </c>
    </row>
    <row r="28" spans="1:15" ht="18.75" customHeight="1">
      <c r="A28" s="26" t="s">
        <v>40</v>
      </c>
      <c r="B28" s="31">
        <f>+B29</f>
        <v>-47872</v>
      </c>
      <c r="C28" s="31">
        <f>+C29</f>
        <v>-44633.6</v>
      </c>
      <c r="D28" s="31">
        <f aca="true" t="shared" si="7" ref="D28:O28">+D29</f>
        <v>-37875.2</v>
      </c>
      <c r="E28" s="31">
        <f t="shared" si="7"/>
        <v>-6481.2</v>
      </c>
      <c r="F28" s="31">
        <f t="shared" si="7"/>
        <v>-24318.8</v>
      </c>
      <c r="G28" s="31">
        <f t="shared" si="7"/>
        <v>-40563.6</v>
      </c>
      <c r="H28" s="31">
        <f t="shared" si="7"/>
        <v>-7387.6</v>
      </c>
      <c r="I28" s="31">
        <f t="shared" si="7"/>
        <v>-42715.2</v>
      </c>
      <c r="J28" s="31">
        <f t="shared" si="7"/>
        <v>-30342.4</v>
      </c>
      <c r="K28" s="31">
        <f t="shared" si="7"/>
        <v>-32938.4</v>
      </c>
      <c r="L28" s="31">
        <f t="shared" si="7"/>
        <v>-27209.6</v>
      </c>
      <c r="M28" s="31">
        <f t="shared" si="7"/>
        <v>-11448.8</v>
      </c>
      <c r="N28" s="31">
        <f t="shared" si="7"/>
        <v>-10089.2</v>
      </c>
      <c r="O28" s="31">
        <f t="shared" si="7"/>
        <v>-363875.60000000003</v>
      </c>
    </row>
    <row r="29" spans="1:26" ht="18.75" customHeight="1">
      <c r="A29" s="27" t="s">
        <v>41</v>
      </c>
      <c r="B29" s="16">
        <f>ROUND((-B9)*$G$3,2)</f>
        <v>-47872</v>
      </c>
      <c r="C29" s="16">
        <f aca="true" t="shared" si="8" ref="C29:N29">ROUND((-C9)*$G$3,2)</f>
        <v>-44633.6</v>
      </c>
      <c r="D29" s="16">
        <f t="shared" si="8"/>
        <v>-37875.2</v>
      </c>
      <c r="E29" s="16">
        <f t="shared" si="8"/>
        <v>-6481.2</v>
      </c>
      <c r="F29" s="16">
        <f t="shared" si="8"/>
        <v>-24318.8</v>
      </c>
      <c r="G29" s="16">
        <f t="shared" si="8"/>
        <v>-40563.6</v>
      </c>
      <c r="H29" s="16">
        <f t="shared" si="8"/>
        <v>-7387.6</v>
      </c>
      <c r="I29" s="16">
        <f t="shared" si="8"/>
        <v>-42715.2</v>
      </c>
      <c r="J29" s="16">
        <f t="shared" si="8"/>
        <v>-30342.4</v>
      </c>
      <c r="K29" s="16">
        <f t="shared" si="8"/>
        <v>-32938.4</v>
      </c>
      <c r="L29" s="16">
        <f t="shared" si="8"/>
        <v>-27209.6</v>
      </c>
      <c r="M29" s="16">
        <f t="shared" si="8"/>
        <v>-11448.8</v>
      </c>
      <c r="N29" s="16">
        <f t="shared" si="8"/>
        <v>-10089.2</v>
      </c>
      <c r="O29" s="32">
        <f aca="true" t="shared" si="9" ref="O29:O47">SUM(B29:N29)</f>
        <v>-363875.60000000003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-13277.79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-13277.79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-13277.79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-13277.79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-2332.76</v>
      </c>
      <c r="E42" s="35">
        <v>0</v>
      </c>
      <c r="F42" s="35">
        <v>0</v>
      </c>
      <c r="G42" s="35">
        <v>0</v>
      </c>
      <c r="H42" s="35">
        <v>-663.89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-2996.65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693647.49</v>
      </c>
      <c r="C45" s="36">
        <f t="shared" si="11"/>
        <v>484993.02</v>
      </c>
      <c r="D45" s="36">
        <f t="shared" si="11"/>
        <v>446556.64999999997</v>
      </c>
      <c r="E45" s="36">
        <f t="shared" si="11"/>
        <v>138104.18</v>
      </c>
      <c r="F45" s="36">
        <f t="shared" si="11"/>
        <v>485217.96</v>
      </c>
      <c r="G45" s="36">
        <f t="shared" si="11"/>
        <v>608702.18</v>
      </c>
      <c r="H45" s="36">
        <f t="shared" si="11"/>
        <v>116410.83000000002</v>
      </c>
      <c r="I45" s="36">
        <f t="shared" si="11"/>
        <v>453021.46999999986</v>
      </c>
      <c r="J45" s="36">
        <f t="shared" si="11"/>
        <v>414173.23</v>
      </c>
      <c r="K45" s="36">
        <f t="shared" si="11"/>
        <v>575457.4899999999</v>
      </c>
      <c r="L45" s="36">
        <f t="shared" si="11"/>
        <v>565267.1</v>
      </c>
      <c r="M45" s="36">
        <f t="shared" si="11"/>
        <v>291598.87999999995</v>
      </c>
      <c r="N45" s="36">
        <f t="shared" si="11"/>
        <v>136593.23</v>
      </c>
      <c r="O45" s="36">
        <f>SUM(B45:N45)</f>
        <v>5409743.71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693647.48</v>
      </c>
      <c r="C51" s="51">
        <f t="shared" si="12"/>
        <v>484993.01999999996</v>
      </c>
      <c r="D51" s="51">
        <f t="shared" si="12"/>
        <v>446556.64</v>
      </c>
      <c r="E51" s="51">
        <f t="shared" si="12"/>
        <v>138104.17</v>
      </c>
      <c r="F51" s="51">
        <f t="shared" si="12"/>
        <v>485217.96</v>
      </c>
      <c r="G51" s="51">
        <f t="shared" si="12"/>
        <v>608702.18</v>
      </c>
      <c r="H51" s="51">
        <f t="shared" si="12"/>
        <v>116410.83</v>
      </c>
      <c r="I51" s="51">
        <f t="shared" si="12"/>
        <v>453021.48</v>
      </c>
      <c r="J51" s="51">
        <f t="shared" si="12"/>
        <v>414173.23</v>
      </c>
      <c r="K51" s="51">
        <f t="shared" si="12"/>
        <v>575457.48</v>
      </c>
      <c r="L51" s="51">
        <f t="shared" si="12"/>
        <v>565267.1</v>
      </c>
      <c r="M51" s="51">
        <f t="shared" si="12"/>
        <v>291598.88</v>
      </c>
      <c r="N51" s="51">
        <f t="shared" si="12"/>
        <v>136593.23</v>
      </c>
      <c r="O51" s="36">
        <f t="shared" si="12"/>
        <v>5409743.680000001</v>
      </c>
      <c r="Q51"/>
    </row>
    <row r="52" spans="1:18" ht="18.75" customHeight="1">
      <c r="A52" s="26" t="s">
        <v>57</v>
      </c>
      <c r="B52" s="51">
        <v>574850.4</v>
      </c>
      <c r="C52" s="51">
        <v>355766.16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930616.56</v>
      </c>
      <c r="P52"/>
      <c r="Q52"/>
      <c r="R52" s="43"/>
    </row>
    <row r="53" spans="1:16" ht="18.75" customHeight="1">
      <c r="A53" s="26" t="s">
        <v>58</v>
      </c>
      <c r="B53" s="51">
        <v>118797.08</v>
      </c>
      <c r="C53" s="51">
        <v>129226.86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248023.94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446556.64</v>
      </c>
      <c r="E54" s="52">
        <v>0</v>
      </c>
      <c r="F54" s="52">
        <v>0</v>
      </c>
      <c r="G54" s="52">
        <v>0</v>
      </c>
      <c r="H54" s="51">
        <v>116410.83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562967.47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138104.17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138104.17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485217.96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485217.96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608702.18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608702.18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453021.48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453021.48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414173.23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414173.23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575457.48</v>
      </c>
      <c r="L60" s="31">
        <v>565267.1</v>
      </c>
      <c r="M60" s="52">
        <v>0</v>
      </c>
      <c r="N60" s="52">
        <v>0</v>
      </c>
      <c r="O60" s="36">
        <f t="shared" si="13"/>
        <v>1140724.58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291598.88</v>
      </c>
      <c r="N61" s="52">
        <v>0</v>
      </c>
      <c r="O61" s="36">
        <f t="shared" si="13"/>
        <v>291598.88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136593.23</v>
      </c>
      <c r="O62" s="55">
        <f t="shared" si="13"/>
        <v>136593.23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2021-06-04T14:20:15Z</dcterms:modified>
  <cp:category/>
  <cp:version/>
  <cp:contentType/>
  <cp:contentStatus/>
</cp:coreProperties>
</file>