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<sst xmlns="http://schemas.openxmlformats.org/spreadsheetml/2006/main" count="79" uniqueCount="78">
  <si>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</si>
  <si>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</si>
  <si>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</si>
  <si>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</si>
  <si>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</si>
  <si>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</si>
  <si>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</si>
  <si>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</si>
  <si>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</si>
  <si>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</si>
  <si>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</si>
  <si>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</si>
  <si>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</si>
  <si>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</si>
  <si>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</si>
  <si>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</si>
  <si>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</si>
  <si>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</si>
  <si>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</si>
  <si>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</si>
  <si>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</si>
  <si>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</si>
  <si>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</si>
  <si>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</si>
  <si>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</si>
  <si>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</si>
  <si>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</si>
  <si>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</si>
  <si>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</si>
  <si>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</si>
  <si>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</si>
  <si>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</si>
  <si>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</si>
  <si>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</si>
  <si>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</si>
  <si>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</si>
  <si>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</si>
  <si>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</si>
  <si>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</si>
  <si>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</si>
  <si>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</si>
  <si>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</si>
  <si>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</si>
  <si>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</si>
  <si>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</si>
  <si>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</si>
  <si>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</si>
  <si>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</si>
  <si>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</si>
  <si>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</si>
  <si>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</si>
  <si>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</si>
  <si>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</si>
  <si>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</si>
  <si>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</si>
  <si>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</si>
  <si>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</si>
  <si>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</si>
  <si>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</si>
  <si>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</si>
  <si>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</si>
  <si>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</si>
  <si>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</si>
  <si>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</si>
  <si>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</si>
  <si>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</si>
  <si>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</si>
  <si>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</si>
  <si>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</si>
  <si>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</si>
  <si>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</si>
  <si>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</si>
  <si>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</si>
  <si>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</si>
  <si>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</si>
  <si>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</si>
  <si>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01/09/21 - VENCIMENTO 09/09/21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</si>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</sst>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72096</v>
      </c>
      <c r="C7" s="10">
        <f>C8+C11</f>
        <v>90337</v>
      </c>
      <c r="D7" s="10">
        <f aca="true" t="shared" si="0" ref="D7:K7">D8+D11</f>
        <v>256560</v>
      </c>
      <c r="E7" s="10">
        <f t="shared" si="0"/>
        <v>223756</v>
      </c>
      <c r="F7" s="10">
        <f t="shared" si="0"/>
        <v>231906</v>
      </c>
      <c r="G7" s="10">
        <f t="shared" si="0"/>
        <v>120721</v>
      </c>
      <c r="H7" s="10">
        <f t="shared" si="0"/>
        <v>62440</v>
      </c>
      <c r="I7" s="10">
        <f t="shared" si="0"/>
        <v>104410</v>
      </c>
      <c r="J7" s="10">
        <f t="shared" si="0"/>
        <v>89859</v>
      </c>
      <c r="K7" s="10">
        <f t="shared" si="0"/>
        <v>179783</v>
      </c>
      <c r="L7" s="10">
        <f>SUM(B7:K7)</f>
        <v>1431868</v>
      </c>
      <c r="M7" s="11"/>
    </row>
    <row r="8" spans="1:13" ht="17.25" customHeight="1">
      <c r="A8" s="12" t="s">
        <v>18</v>
      </c>
      <c r="B8" s="13">
        <f>B9+B10</f>
        <v>6425</v>
      </c>
      <c r="C8" s="13">
        <f aca="true" t="shared" si="1" ref="C8:K8">C9+C10</f>
        <v>6973</v>
      </c>
      <c r="D8" s="13">
        <f t="shared" si="1"/>
        <v>20712</v>
      </c>
      <c r="E8" s="13">
        <f t="shared" si="1"/>
        <v>15990</v>
      </c>
      <c r="F8" s="13">
        <f t="shared" si="1"/>
        <v>15880</v>
      </c>
      <c r="G8" s="13">
        <f t="shared" si="1"/>
        <v>10319</v>
      </c>
      <c r="H8" s="13">
        <f t="shared" si="1"/>
        <v>4694</v>
      </c>
      <c r="I8" s="13">
        <f t="shared" si="1"/>
        <v>6499</v>
      </c>
      <c r="J8" s="13">
        <f t="shared" si="1"/>
        <v>6146</v>
      </c>
      <c r="K8" s="13">
        <f t="shared" si="1"/>
        <v>12038</v>
      </c>
      <c r="L8" s="13">
        <f>SUM(B8:K8)</f>
        <v>105676</v>
      </c>
      <c r="M8"/>
    </row>
    <row r="9" spans="1:13" ht="17.25" customHeight="1">
      <c r="A9" s="14" t="s">
        <v>19</v>
      </c>
      <c r="B9" s="15">
        <v>6423</v>
      </c>
      <c r="C9" s="15">
        <v>6973</v>
      </c>
      <c r="D9" s="15">
        <v>20712</v>
      </c>
      <c r="E9" s="15">
        <v>15990</v>
      </c>
      <c r="F9" s="15">
        <v>15880</v>
      </c>
      <c r="G9" s="15">
        <v>10319</v>
      </c>
      <c r="H9" s="15">
        <v>4685</v>
      </c>
      <c r="I9" s="15">
        <v>6499</v>
      </c>
      <c r="J9" s="15">
        <v>6146</v>
      </c>
      <c r="K9" s="15">
        <v>12038</v>
      </c>
      <c r="L9" s="13">
        <f>SUM(B9:K9)</f>
        <v>105665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</v>
      </c>
      <c r="I10" s="15">
        <v>0</v>
      </c>
      <c r="J10" s="15">
        <v>0</v>
      </c>
      <c r="K10" s="15">
        <v>0</v>
      </c>
      <c r="L10" s="13">
        <f>SUM(B10:K10)</f>
        <v>11</v>
      </c>
      <c r="M10"/>
    </row>
    <row r="11" spans="1:13" ht="17.25" customHeight="1">
      <c r="A11" s="12" t="s">
        <v>21</v>
      </c>
      <c r="B11" s="15">
        <v>65671</v>
      </c>
      <c r="C11" s="15">
        <v>83364</v>
      </c>
      <c r="D11" s="15">
        <v>235848</v>
      </c>
      <c r="E11" s="15">
        <v>207766</v>
      </c>
      <c r="F11" s="15">
        <v>216026</v>
      </c>
      <c r="G11" s="15">
        <v>110402</v>
      </c>
      <c r="H11" s="15">
        <v>57746</v>
      </c>
      <c r="I11" s="15">
        <v>97911</v>
      </c>
      <c r="J11" s="15">
        <v>83713</v>
      </c>
      <c r="K11" s="15">
        <v>167745</v>
      </c>
      <c r="L11" s="13">
        <f>SUM(B11:K11)</f>
        <v>1326192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1.162268977118725</v>
      </c>
      <c r="C15" s="22">
        <v>1.373245391293891</v>
      </c>
      <c r="D15" s="22">
        <v>1.339066967168671</v>
      </c>
      <c r="E15" s="22">
        <v>1.225918148640774</v>
      </c>
      <c r="F15" s="22">
        <v>1.433626999942721</v>
      </c>
      <c r="G15" s="22">
        <v>1.376409855013771</v>
      </c>
      <c r="H15" s="22">
        <v>1.368988915305357</v>
      </c>
      <c r="I15" s="22">
        <v>1.33599671974669</v>
      </c>
      <c r="J15" s="22">
        <v>1.582393194645509</v>
      </c>
      <c r="K15" s="22">
        <v>1.22517027214771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499609.34</v>
      </c>
      <c r="C17" s="25">
        <f aca="true" t="shared" si="2" ref="C17:K17">C18+C19+C20+C21+C22+C23+C24</f>
        <v>394073.06</v>
      </c>
      <c r="D17" s="25">
        <f t="shared" si="2"/>
        <v>1308520.46</v>
      </c>
      <c r="E17" s="25">
        <f t="shared" si="2"/>
        <v>1051277.5599999998</v>
      </c>
      <c r="F17" s="25">
        <f t="shared" si="2"/>
        <v>1136903.26</v>
      </c>
      <c r="G17" s="25">
        <f t="shared" si="2"/>
        <v>627131.42</v>
      </c>
      <c r="H17" s="25">
        <f t="shared" si="2"/>
        <v>357739.69999999995</v>
      </c>
      <c r="I17" s="25">
        <f t="shared" si="2"/>
        <v>472957.01</v>
      </c>
      <c r="J17" s="25">
        <f t="shared" si="2"/>
        <v>525540.23</v>
      </c>
      <c r="K17" s="25">
        <f t="shared" si="2"/>
        <v>664686.42</v>
      </c>
      <c r="L17" s="25">
        <f>L18+L19+L20+L21+L22+L23+L24</f>
        <v>7038438.460000001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427118.33</v>
      </c>
      <c r="C18" s="33">
        <f t="shared" si="3"/>
        <v>282077.28</v>
      </c>
      <c r="D18" s="33">
        <f t="shared" si="3"/>
        <v>954069.67</v>
      </c>
      <c r="E18" s="33">
        <f t="shared" si="3"/>
        <v>841479.19</v>
      </c>
      <c r="F18" s="33">
        <f t="shared" si="3"/>
        <v>772038.26</v>
      </c>
      <c r="G18" s="33">
        <f t="shared" si="3"/>
        <v>441621.56</v>
      </c>
      <c r="H18" s="33">
        <f t="shared" si="3"/>
        <v>251670.66</v>
      </c>
      <c r="I18" s="33">
        <f t="shared" si="3"/>
        <v>349533.36</v>
      </c>
      <c r="J18" s="33">
        <f t="shared" si="3"/>
        <v>323905.75</v>
      </c>
      <c r="K18" s="33">
        <f t="shared" si="3"/>
        <v>529101.37</v>
      </c>
      <c r="L18" s="33">
        <f aca="true" t="shared" si="4" ref="L18:L24">SUM(B18:K18)</f>
        <v>5172615.430000001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69308.05</v>
      </c>
      <c r="C19" s="33">
        <f t="shared" si="5"/>
        <v>105284.04</v>
      </c>
      <c r="D19" s="33">
        <f t="shared" si="5"/>
        <v>323493.51</v>
      </c>
      <c r="E19" s="33">
        <f t="shared" si="5"/>
        <v>190105.42</v>
      </c>
      <c r="F19" s="33">
        <f t="shared" si="5"/>
        <v>334776.63</v>
      </c>
      <c r="G19" s="33">
        <f t="shared" si="5"/>
        <v>166230.71</v>
      </c>
      <c r="H19" s="33">
        <f t="shared" si="5"/>
        <v>92863.68</v>
      </c>
      <c r="I19" s="33">
        <f t="shared" si="5"/>
        <v>117442.06</v>
      </c>
      <c r="J19" s="33">
        <f t="shared" si="5"/>
        <v>188640.5</v>
      </c>
      <c r="K19" s="33">
        <f t="shared" si="5"/>
        <v>119137.9</v>
      </c>
      <c r="L19" s="33">
        <f t="shared" si="4"/>
        <v>1707282.5</v>
      </c>
      <c r="M19"/>
    </row>
    <row r="20" spans="1:13" ht="17.25" customHeight="1">
      <c r="A20" s="27" t="s">
        <v>26</v>
      </c>
      <c r="B20" s="33">
        <v>1797.02</v>
      </c>
      <c r="C20" s="33">
        <v>5325.8</v>
      </c>
      <c r="D20" s="33">
        <v>28185.4</v>
      </c>
      <c r="E20" s="33">
        <v>20127.75</v>
      </c>
      <c r="F20" s="33">
        <v>28702.43</v>
      </c>
      <c r="G20" s="33">
        <v>19279.15</v>
      </c>
      <c r="H20" s="33">
        <v>11819.42</v>
      </c>
      <c r="I20" s="33">
        <v>4595.65</v>
      </c>
      <c r="J20" s="33">
        <v>10222.1</v>
      </c>
      <c r="K20" s="33">
        <v>13675.27</v>
      </c>
      <c r="L20" s="33">
        <f t="shared" si="4"/>
        <v>143729.99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-2684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-2684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-522.68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-522.68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-113424.97</v>
      </c>
      <c r="C27" s="33">
        <f t="shared" si="6"/>
        <v>-30681.2</v>
      </c>
      <c r="D27" s="33">
        <f t="shared" si="6"/>
        <v>-91132.8</v>
      </c>
      <c r="E27" s="33">
        <f t="shared" si="6"/>
        <v>-75068.57</v>
      </c>
      <c r="F27" s="33">
        <f t="shared" si="6"/>
        <v>-69872</v>
      </c>
      <c r="G27" s="33">
        <f t="shared" si="6"/>
        <v>-45403.6</v>
      </c>
      <c r="H27" s="33">
        <f t="shared" si="6"/>
        <v>-28713.23</v>
      </c>
      <c r="I27" s="33">
        <f t="shared" si="6"/>
        <v>-68775.08</v>
      </c>
      <c r="J27" s="33">
        <f t="shared" si="6"/>
        <v>-27042.4</v>
      </c>
      <c r="K27" s="33">
        <f t="shared" si="6"/>
        <v>-52967.2</v>
      </c>
      <c r="L27" s="33">
        <f aca="true" t="shared" si="7" ref="L27:L34">SUM(B27:K27)</f>
        <v>-603081.0499999999</v>
      </c>
      <c r="M27"/>
    </row>
    <row r="28" spans="1:13" ht="18.75" customHeight="1">
      <c r="A28" s="27" t="s">
        <v>30</v>
      </c>
      <c r="B28" s="33">
        <f>B29+B30+B31+B32</f>
        <v>-28261.2</v>
      </c>
      <c r="C28" s="33">
        <f aca="true" t="shared" si="8" ref="C28:K28">C29+C30+C31+C32</f>
        <v>-30681.2</v>
      </c>
      <c r="D28" s="33">
        <f t="shared" si="8"/>
        <v>-91132.8</v>
      </c>
      <c r="E28" s="33">
        <f t="shared" si="8"/>
        <v>-70356</v>
      </c>
      <c r="F28" s="33">
        <f t="shared" si="8"/>
        <v>-69872</v>
      </c>
      <c r="G28" s="33">
        <f t="shared" si="8"/>
        <v>-45403.6</v>
      </c>
      <c r="H28" s="33">
        <f t="shared" si="8"/>
        <v>-20614</v>
      </c>
      <c r="I28" s="33">
        <f t="shared" si="8"/>
        <v>-68775.08</v>
      </c>
      <c r="J28" s="33">
        <f t="shared" si="8"/>
        <v>-27042.4</v>
      </c>
      <c r="K28" s="33">
        <f t="shared" si="8"/>
        <v>-52967.2</v>
      </c>
      <c r="L28" s="33">
        <f t="shared" si="7"/>
        <v>-505105.48000000004</v>
      </c>
      <c r="M28"/>
    </row>
    <row r="29" spans="1:13" s="36" customFormat="1" ht="18.75" customHeight="1">
      <c r="A29" s="34" t="s">
        <v>58</v>
      </c>
      <c r="B29" s="33">
        <f>-ROUND((B9)*$E$3,2)</f>
        <v>-28261.2</v>
      </c>
      <c r="C29" s="33">
        <f aca="true" t="shared" si="9" ref="C29:K29">-ROUND((C9)*$E$3,2)</f>
        <v>-30681.2</v>
      </c>
      <c r="D29" s="33">
        <f t="shared" si="9"/>
        <v>-91132.8</v>
      </c>
      <c r="E29" s="33">
        <f t="shared" si="9"/>
        <v>-70356</v>
      </c>
      <c r="F29" s="33">
        <f t="shared" si="9"/>
        <v>-69872</v>
      </c>
      <c r="G29" s="33">
        <f t="shared" si="9"/>
        <v>-45403.6</v>
      </c>
      <c r="H29" s="33">
        <f t="shared" si="9"/>
        <v>-20614</v>
      </c>
      <c r="I29" s="33">
        <f t="shared" si="9"/>
        <v>-28595.6</v>
      </c>
      <c r="J29" s="33">
        <f t="shared" si="9"/>
        <v>-27042.4</v>
      </c>
      <c r="K29" s="33">
        <f t="shared" si="9"/>
        <v>-52967.2</v>
      </c>
      <c r="L29" s="33">
        <f t="shared" si="7"/>
        <v>-464926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-617.88</v>
      </c>
      <c r="J31" s="17">
        <v>0</v>
      </c>
      <c r="K31" s="17">
        <v>0</v>
      </c>
      <c r="L31" s="33">
        <f t="shared" si="7"/>
        <v>-617.88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-39561.6</v>
      </c>
      <c r="J32" s="17">
        <v>0</v>
      </c>
      <c r="K32" s="17">
        <v>0</v>
      </c>
      <c r="L32" s="33">
        <f t="shared" si="7"/>
        <v>-39561.6</v>
      </c>
      <c r="M32"/>
    </row>
    <row r="33" spans="1:13" s="36" customFormat="1" ht="18.75" customHeight="1">
      <c r="A33" s="27" t="s">
        <v>34</v>
      </c>
      <c r="B33" s="38">
        <f>SUM(B34:B45)</f>
        <v>-85163.77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-97975.56999999999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386184.37</v>
      </c>
      <c r="C48" s="41">
        <f aca="true" t="shared" si="12" ref="C48:K48">IF(C17+C27+C40+C49&lt;0,0,C17+C27+C49)</f>
        <v>363391.86</v>
      </c>
      <c r="D48" s="41">
        <f t="shared" si="12"/>
        <v>1217387.66</v>
      </c>
      <c r="E48" s="41">
        <f t="shared" si="12"/>
        <v>976208.9899999998</v>
      </c>
      <c r="F48" s="41">
        <f t="shared" si="12"/>
        <v>1067031.26</v>
      </c>
      <c r="G48" s="41">
        <f t="shared" si="12"/>
        <v>581727.8200000001</v>
      </c>
      <c r="H48" s="41">
        <f t="shared" si="12"/>
        <v>329026.47</v>
      </c>
      <c r="I48" s="41">
        <f t="shared" si="12"/>
        <v>404181.93</v>
      </c>
      <c r="J48" s="41">
        <f t="shared" si="12"/>
        <v>498497.82999999996</v>
      </c>
      <c r="K48" s="41">
        <f t="shared" si="12"/>
        <v>611719.2200000001</v>
      </c>
      <c r="L48" s="42">
        <f>SUM(B48:K48)</f>
        <v>6435357.409999999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386184.38</v>
      </c>
      <c r="C54" s="41">
        <f aca="true" t="shared" si="14" ref="C54:J54">SUM(C55:C66)</f>
        <v>363391.86</v>
      </c>
      <c r="D54" s="41">
        <f t="shared" si="14"/>
        <v>1217387.66</v>
      </c>
      <c r="E54" s="41">
        <f t="shared" si="14"/>
        <v>976208.99</v>
      </c>
      <c r="F54" s="41">
        <f t="shared" si="14"/>
        <v>1067031.27</v>
      </c>
      <c r="G54" s="41">
        <f t="shared" si="14"/>
        <v>581727.82</v>
      </c>
      <c r="H54" s="41">
        <f t="shared" si="14"/>
        <v>329026.48</v>
      </c>
      <c r="I54" s="41">
        <f>SUM(I55:I69)</f>
        <v>404181.93</v>
      </c>
      <c r="J54" s="41">
        <f t="shared" si="14"/>
        <v>498497.83</v>
      </c>
      <c r="K54" s="41">
        <f>SUM(K55:K68)</f>
        <v>611719.22</v>
      </c>
      <c r="L54" s="46">
        <f>SUM(B54:K54)</f>
        <v>6435357.439999999</v>
      </c>
      <c r="M54" s="40"/>
    </row>
    <row r="55" spans="1:13" ht="18.75" customHeight="1">
      <c r="A55" s="47" t="s">
        <v>51</v>
      </c>
      <c r="B55" s="48">
        <v>386184.38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386184.38</v>
      </c>
      <c r="M55" s="40"/>
    </row>
    <row r="56" spans="1:12" ht="18.75" customHeight="1">
      <c r="A56" s="47" t="s">
        <v>61</v>
      </c>
      <c r="B56" s="17">
        <v>0</v>
      </c>
      <c r="C56" s="48">
        <v>316986.72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316986.72</v>
      </c>
    </row>
    <row r="57" spans="1:12" ht="18.75" customHeight="1">
      <c r="A57" s="47" t="s">
        <v>62</v>
      </c>
      <c r="B57" s="17">
        <v>0</v>
      </c>
      <c r="C57" s="48">
        <v>46405.14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46405.14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1217387.66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1217387.66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976208.99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976208.99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1067031.27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1067031.27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581727.82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581727.82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329026.48</v>
      </c>
      <c r="I62" s="17">
        <v>0</v>
      </c>
      <c r="J62" s="17">
        <v>0</v>
      </c>
      <c r="K62" s="17">
        <v>0</v>
      </c>
      <c r="L62" s="46">
        <f t="shared" si="15"/>
        <v>329026.48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498497.83</v>
      </c>
      <c r="K64" s="17">
        <v>0</v>
      </c>
      <c r="L64" s="46">
        <f t="shared" si="15"/>
        <v>498497.83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339810.03</v>
      </c>
      <c r="L65" s="46">
        <f t="shared" si="15"/>
        <v>339810.03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271909.19</v>
      </c>
      <c r="L66" s="46">
        <f t="shared" si="15"/>
        <v>271909.19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404181.93</v>
      </c>
      <c r="J69" s="53">
        <v>0</v>
      </c>
      <c r="K69" s="53">
        <v>0</v>
      </c>
      <c r="L69" s="51">
        <f>SUM(B69:K69)</f>
        <v>404181.93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2021-09-08T18:47:53Z</dcterms:modified>
  <cp:category/>
  <cp:version/>
  <cp:contentType/>
  <cp:contentStatus/>
</cp:coreProperties>
</file>