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<sst xmlns="http://schemas.openxmlformats.org/spreadsheetml/2006/main" count="79" uniqueCount="78">
  <si>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</si>
  <si>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</si>
  <si>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</si>
  <si>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</si>
  <si>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</si>
  <si>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</si>
  <si>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</si>
  <si>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</si>
  <si>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</si>
  <si>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</si>
  <si>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</si>
  <si>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</si>
  <si>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</si>
  <si>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</si>
  <si>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</si>
  <si>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</si>
  <si>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</si>
  <si>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</si>
  <si>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</si>
  <si>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</si>
  <si>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</si>
  <si>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</si>
  <si>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</si>
  <si>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</si>
  <si>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</si>
  <si>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</si>
  <si>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</si>
  <si>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</si>
  <si>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</si>
  <si>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</si>
  <si>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</si>
  <si>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</si>
  <si>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</si>
  <si>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</si>
  <si>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</si>
  <si>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</si>
  <si>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</si>
  <si>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</si>
  <si>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</si>
  <si>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</si>
  <si>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</si>
  <si>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</si>
  <si>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</si>
  <si>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</si>
  <si>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</si>
  <si>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</si>
  <si>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</si>
  <si>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</si>
  <si>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</si>
  <si>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</si>
  <si>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</si>
  <si>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</si>
  <si>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</si>
  <si>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</si>
  <si>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</si>
  <si>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</si>
  <si>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</si>
  <si>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</si>
  <si>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</si>
  <si>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</si>
  <si>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</si>
  <si>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</si>
  <si>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</si>
  <si>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</si>
  <si>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</si>
  <si>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</si>
  <si>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</si>
  <si>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</si>
  <si>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</si>
  <si>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</si>
  <si>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</si>
  <si>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</si>
  <si>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</si>
  <si>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</si>
  <si>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</si>
  <si>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</si>
  <si>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02/09/21 - VENCIMENTO 10/09/21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</si>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</sst>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72081</v>
      </c>
      <c r="C7" s="10">
        <f>C8+C11</f>
        <v>90716</v>
      </c>
      <c r="D7" s="10">
        <f aca="true" t="shared" si="0" ref="D7:K7">D8+D11</f>
        <v>256648</v>
      </c>
      <c r="E7" s="10">
        <f t="shared" si="0"/>
        <v>222728</v>
      </c>
      <c r="F7" s="10">
        <f t="shared" si="0"/>
        <v>229797</v>
      </c>
      <c r="G7" s="10">
        <f t="shared" si="0"/>
        <v>122025</v>
      </c>
      <c r="H7" s="10">
        <f t="shared" si="0"/>
        <v>62791</v>
      </c>
      <c r="I7" s="10">
        <f t="shared" si="0"/>
        <v>104430</v>
      </c>
      <c r="J7" s="10">
        <f t="shared" si="0"/>
        <v>90756</v>
      </c>
      <c r="K7" s="10">
        <f t="shared" si="0"/>
        <v>180319</v>
      </c>
      <c r="L7" s="10">
        <f>SUM(B7:K7)</f>
        <v>1432291</v>
      </c>
      <c r="M7" s="11"/>
    </row>
    <row r="8" spans="1:13" ht="17.25" customHeight="1">
      <c r="A8" s="12" t="s">
        <v>18</v>
      </c>
      <c r="B8" s="13">
        <f>B9+B10</f>
        <v>6299</v>
      </c>
      <c r="C8" s="13">
        <f aca="true" t="shared" si="1" ref="C8:K8">C9+C10</f>
        <v>7070</v>
      </c>
      <c r="D8" s="13">
        <f t="shared" si="1"/>
        <v>20682</v>
      </c>
      <c r="E8" s="13">
        <f t="shared" si="1"/>
        <v>15998</v>
      </c>
      <c r="F8" s="13">
        <f t="shared" si="1"/>
        <v>15834</v>
      </c>
      <c r="G8" s="13">
        <f t="shared" si="1"/>
        <v>10456</v>
      </c>
      <c r="H8" s="13">
        <f t="shared" si="1"/>
        <v>4804</v>
      </c>
      <c r="I8" s="13">
        <f t="shared" si="1"/>
        <v>6234</v>
      </c>
      <c r="J8" s="13">
        <f t="shared" si="1"/>
        <v>6466</v>
      </c>
      <c r="K8" s="13">
        <f t="shared" si="1"/>
        <v>12038</v>
      </c>
      <c r="L8" s="13">
        <f>SUM(B8:K8)</f>
        <v>105881</v>
      </c>
      <c r="M8"/>
    </row>
    <row r="9" spans="1:13" ht="17.25" customHeight="1">
      <c r="A9" s="14" t="s">
        <v>19</v>
      </c>
      <c r="B9" s="15">
        <v>6297</v>
      </c>
      <c r="C9" s="15">
        <v>7070</v>
      </c>
      <c r="D9" s="15">
        <v>20682</v>
      </c>
      <c r="E9" s="15">
        <v>15998</v>
      </c>
      <c r="F9" s="15">
        <v>15834</v>
      </c>
      <c r="G9" s="15">
        <v>10456</v>
      </c>
      <c r="H9" s="15">
        <v>4802</v>
      </c>
      <c r="I9" s="15">
        <v>6234</v>
      </c>
      <c r="J9" s="15">
        <v>6466</v>
      </c>
      <c r="K9" s="15">
        <v>12038</v>
      </c>
      <c r="L9" s="13">
        <f>SUM(B9:K9)</f>
        <v>105877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65782</v>
      </c>
      <c r="C11" s="15">
        <v>83646</v>
      </c>
      <c r="D11" s="15">
        <v>235966</v>
      </c>
      <c r="E11" s="15">
        <v>206730</v>
      </c>
      <c r="F11" s="15">
        <v>213963</v>
      </c>
      <c r="G11" s="15">
        <v>111569</v>
      </c>
      <c r="H11" s="15">
        <v>57987</v>
      </c>
      <c r="I11" s="15">
        <v>98196</v>
      </c>
      <c r="J11" s="15">
        <v>84290</v>
      </c>
      <c r="K11" s="15">
        <v>168281</v>
      </c>
      <c r="L11" s="13">
        <f>SUM(B11:K11)</f>
        <v>1326410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1.167649840806583</v>
      </c>
      <c r="C15" s="22">
        <v>1.376693474734827</v>
      </c>
      <c r="D15" s="22">
        <v>1.338700083669456</v>
      </c>
      <c r="E15" s="22">
        <v>1.233572198096481</v>
      </c>
      <c r="F15" s="22">
        <v>1.445261898267756</v>
      </c>
      <c r="G15" s="22">
        <v>1.363619600992017</v>
      </c>
      <c r="H15" s="22">
        <v>1.361900061279298</v>
      </c>
      <c r="I15" s="22">
        <v>1.341783720636218</v>
      </c>
      <c r="J15" s="22">
        <v>1.56931742817583</v>
      </c>
      <c r="K15" s="22">
        <v>1.222541349839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501889.74999999994</v>
      </c>
      <c r="C17" s="25">
        <f aca="true" t="shared" si="2" ref="C17:K17">C18+C19+C20+C21+C22+C23+C24</f>
        <v>396546.06000000006</v>
      </c>
      <c r="D17" s="25">
        <f t="shared" si="2"/>
        <v>1308526.97</v>
      </c>
      <c r="E17" s="25">
        <f t="shared" si="2"/>
        <v>1053271.2599999998</v>
      </c>
      <c r="F17" s="25">
        <f t="shared" si="2"/>
        <v>1135891.2699999998</v>
      </c>
      <c r="G17" s="25">
        <f t="shared" si="2"/>
        <v>627880.1299999999</v>
      </c>
      <c r="H17" s="25">
        <f t="shared" si="2"/>
        <v>357978.06</v>
      </c>
      <c r="I17" s="25">
        <f t="shared" si="2"/>
        <v>475112.54</v>
      </c>
      <c r="J17" s="25">
        <f t="shared" si="2"/>
        <v>526035.4400000001</v>
      </c>
      <c r="K17" s="25">
        <f t="shared" si="2"/>
        <v>665223.95</v>
      </c>
      <c r="L17" s="25">
        <f>L18+L19+L20+L21+L22+L23+L24</f>
        <v>7048355.43</v>
      </c>
      <c r="M17"/>
    </row>
    <row r="18" spans="1:13" ht="17.25" customHeight="1">
      <c r="A18" s="26" t="s">
        <v>24</v>
      </c>
      <c r="B18" s="33">
        <f aca="true" t="shared" si="3" ref="B18:K18">ROUND(B13*B7,2)</f>
        <v>427029.47</v>
      </c>
      <c r="C18" s="33">
        <f t="shared" si="3"/>
        <v>283260.71</v>
      </c>
      <c r="D18" s="33">
        <f t="shared" si="3"/>
        <v>954396.92</v>
      </c>
      <c r="E18" s="33">
        <f t="shared" si="3"/>
        <v>837613.19</v>
      </c>
      <c r="F18" s="33">
        <f t="shared" si="3"/>
        <v>765017.19</v>
      </c>
      <c r="G18" s="33">
        <f t="shared" si="3"/>
        <v>446391.86</v>
      </c>
      <c r="H18" s="33">
        <f t="shared" si="3"/>
        <v>253085.4</v>
      </c>
      <c r="I18" s="33">
        <f t="shared" si="3"/>
        <v>349600.31</v>
      </c>
      <c r="J18" s="33">
        <f t="shared" si="3"/>
        <v>327139.08</v>
      </c>
      <c r="K18" s="33">
        <f t="shared" si="3"/>
        <v>530678.82</v>
      </c>
      <c r="L18" s="33">
        <f aca="true" t="shared" si="4" ref="L18:L24">SUM(B18:K18)</f>
        <v>5174212.95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71591.42</v>
      </c>
      <c r="C19" s="33">
        <f t="shared" si="5"/>
        <v>106702.46</v>
      </c>
      <c r="D19" s="33">
        <f t="shared" si="5"/>
        <v>323254.32</v>
      </c>
      <c r="E19" s="33">
        <f t="shared" si="5"/>
        <v>195643.15</v>
      </c>
      <c r="F19" s="33">
        <f t="shared" si="5"/>
        <v>340633.01</v>
      </c>
      <c r="G19" s="33">
        <f t="shared" si="5"/>
        <v>162316.83</v>
      </c>
      <c r="H19" s="33">
        <f t="shared" si="5"/>
        <v>91591.62</v>
      </c>
      <c r="I19" s="33">
        <f t="shared" si="5"/>
        <v>119487.69</v>
      </c>
      <c r="J19" s="33">
        <f t="shared" si="5"/>
        <v>186245.98</v>
      </c>
      <c r="K19" s="33">
        <f t="shared" si="5"/>
        <v>118097.98</v>
      </c>
      <c r="L19" s="33">
        <f t="shared" si="4"/>
        <v>1715564.46</v>
      </c>
      <c r="M19"/>
    </row>
    <row r="20" spans="1:13" ht="17.25" customHeight="1">
      <c r="A20" s="27" t="s">
        <v>26</v>
      </c>
      <c r="B20" s="33">
        <v>1882.92</v>
      </c>
      <c r="C20" s="33">
        <v>5196.95</v>
      </c>
      <c r="D20" s="33">
        <v>28103.85</v>
      </c>
      <c r="E20" s="33">
        <v>20319.05</v>
      </c>
      <c r="F20" s="33">
        <v>28855.13</v>
      </c>
      <c r="G20" s="33">
        <v>19171.44</v>
      </c>
      <c r="H20" s="33">
        <v>11915.1</v>
      </c>
      <c r="I20" s="33">
        <v>4638.6</v>
      </c>
      <c r="J20" s="33">
        <v>9878.5</v>
      </c>
      <c r="K20" s="33">
        <v>13675.27</v>
      </c>
      <c r="L20" s="33">
        <f t="shared" si="4"/>
        <v>143636.81000000003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-2684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-2684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-392.01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-392.01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-112870.57</v>
      </c>
      <c r="C27" s="33">
        <f t="shared" si="6"/>
        <v>-31108</v>
      </c>
      <c r="D27" s="33">
        <f t="shared" si="6"/>
        <v>-91000.8</v>
      </c>
      <c r="E27" s="33">
        <f t="shared" si="6"/>
        <v>-75103.76999999999</v>
      </c>
      <c r="F27" s="33">
        <f t="shared" si="6"/>
        <v>-69669.6</v>
      </c>
      <c r="G27" s="33">
        <f t="shared" si="6"/>
        <v>-46006.4</v>
      </c>
      <c r="H27" s="33">
        <f t="shared" si="6"/>
        <v>-29228.03</v>
      </c>
      <c r="I27" s="33">
        <f t="shared" si="6"/>
        <v>-37345.47</v>
      </c>
      <c r="J27" s="33">
        <f t="shared" si="6"/>
        <v>-28450.4</v>
      </c>
      <c r="K27" s="33">
        <f t="shared" si="6"/>
        <v>-52967.2</v>
      </c>
      <c r="L27" s="33">
        <f aca="true" t="shared" si="7" ref="L27:L34">SUM(B27:K27)</f>
        <v>-573750.24</v>
      </c>
      <c r="M27"/>
    </row>
    <row r="28" spans="1:13" ht="18.75" customHeight="1">
      <c r="A28" s="27" t="s">
        <v>30</v>
      </c>
      <c r="B28" s="33">
        <f>B29+B30+B31+B32</f>
        <v>-27706.8</v>
      </c>
      <c r="C28" s="33">
        <f aca="true" t="shared" si="8" ref="C28:K28">C29+C30+C31+C32</f>
        <v>-31108</v>
      </c>
      <c r="D28" s="33">
        <f t="shared" si="8"/>
        <v>-91000.8</v>
      </c>
      <c r="E28" s="33">
        <f t="shared" si="8"/>
        <v>-70391.2</v>
      </c>
      <c r="F28" s="33">
        <f t="shared" si="8"/>
        <v>-69669.6</v>
      </c>
      <c r="G28" s="33">
        <f t="shared" si="8"/>
        <v>-46006.4</v>
      </c>
      <c r="H28" s="33">
        <f t="shared" si="8"/>
        <v>-21128.8</v>
      </c>
      <c r="I28" s="33">
        <f t="shared" si="8"/>
        <v>-37345.47</v>
      </c>
      <c r="J28" s="33">
        <f t="shared" si="8"/>
        <v>-28450.4</v>
      </c>
      <c r="K28" s="33">
        <f t="shared" si="8"/>
        <v>-52967.2</v>
      </c>
      <c r="L28" s="33">
        <f t="shared" si="7"/>
        <v>-475774.6700000001</v>
      </c>
      <c r="M28"/>
    </row>
    <row r="29" spans="1:13" s="36" customFormat="1" ht="18.75" customHeight="1">
      <c r="A29" s="34" t="s">
        <v>58</v>
      </c>
      <c r="B29" s="33">
        <f>-ROUND((B9)*$E$3,2)</f>
        <v>-27706.8</v>
      </c>
      <c r="C29" s="33">
        <f aca="true" t="shared" si="9" ref="C29:K29">-ROUND((C9)*$E$3,2)</f>
        <v>-31108</v>
      </c>
      <c r="D29" s="33">
        <f t="shared" si="9"/>
        <v>-91000.8</v>
      </c>
      <c r="E29" s="33">
        <f t="shared" si="9"/>
        <v>-70391.2</v>
      </c>
      <c r="F29" s="33">
        <f t="shared" si="9"/>
        <v>-69669.6</v>
      </c>
      <c r="G29" s="33">
        <f t="shared" si="9"/>
        <v>-46006.4</v>
      </c>
      <c r="H29" s="33">
        <f t="shared" si="9"/>
        <v>-21128.8</v>
      </c>
      <c r="I29" s="33">
        <f t="shared" si="9"/>
        <v>-27429.6</v>
      </c>
      <c r="J29" s="33">
        <f t="shared" si="9"/>
        <v>-28450.4</v>
      </c>
      <c r="K29" s="33">
        <f t="shared" si="9"/>
        <v>-52967.2</v>
      </c>
      <c r="L29" s="33">
        <f t="shared" si="7"/>
        <v>-465858.80000000005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-191.47</v>
      </c>
      <c r="J31" s="17">
        <v>0</v>
      </c>
      <c r="K31" s="17">
        <v>0</v>
      </c>
      <c r="L31" s="33">
        <f t="shared" si="7"/>
        <v>-191.47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-9724.4</v>
      </c>
      <c r="J32" s="17">
        <v>0</v>
      </c>
      <c r="K32" s="17">
        <v>0</v>
      </c>
      <c r="L32" s="33">
        <f t="shared" si="7"/>
        <v>-9724.4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389019.17999999993</v>
      </c>
      <c r="C48" s="41">
        <f aca="true" t="shared" si="12" ref="C48:K48">IF(C17+C27+C40+C49&lt;0,0,C17+C27+C49)</f>
        <v>365438.06000000006</v>
      </c>
      <c r="D48" s="41">
        <f t="shared" si="12"/>
        <v>1217526.17</v>
      </c>
      <c r="E48" s="41">
        <f t="shared" si="12"/>
        <v>978167.4899999998</v>
      </c>
      <c r="F48" s="41">
        <f t="shared" si="12"/>
        <v>1066221.6699999997</v>
      </c>
      <c r="G48" s="41">
        <f t="shared" si="12"/>
        <v>581873.7299999999</v>
      </c>
      <c r="H48" s="41">
        <f t="shared" si="12"/>
        <v>328750.03</v>
      </c>
      <c r="I48" s="41">
        <f t="shared" si="12"/>
        <v>437767.06999999995</v>
      </c>
      <c r="J48" s="41">
        <f t="shared" si="12"/>
        <v>497585.04000000004</v>
      </c>
      <c r="K48" s="41">
        <f t="shared" si="12"/>
        <v>612256.75</v>
      </c>
      <c r="L48" s="42">
        <f>SUM(B48:K48)</f>
        <v>6474605.1899999995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389019.18</v>
      </c>
      <c r="C54" s="41">
        <f aca="true" t="shared" si="14" ref="C54:J54">SUM(C55:C66)</f>
        <v>365438.07</v>
      </c>
      <c r="D54" s="41">
        <f t="shared" si="14"/>
        <v>1217526.16</v>
      </c>
      <c r="E54" s="41">
        <f t="shared" si="14"/>
        <v>978167.5</v>
      </c>
      <c r="F54" s="41">
        <f t="shared" si="14"/>
        <v>1066221.67</v>
      </c>
      <c r="G54" s="41">
        <f t="shared" si="14"/>
        <v>581873.72</v>
      </c>
      <c r="H54" s="41">
        <f t="shared" si="14"/>
        <v>328750.04</v>
      </c>
      <c r="I54" s="41">
        <f>SUM(I55:I69)</f>
        <v>437767.07</v>
      </c>
      <c r="J54" s="41">
        <f t="shared" si="14"/>
        <v>497585.04</v>
      </c>
      <c r="K54" s="41">
        <f>SUM(K55:K68)</f>
        <v>612256.74</v>
      </c>
      <c r="L54" s="46">
        <f>SUM(B54:K54)</f>
        <v>6474605.19</v>
      </c>
      <c r="M54" s="40"/>
    </row>
    <row r="55" spans="1:13" ht="18.75" customHeight="1">
      <c r="A55" s="47" t="s">
        <v>51</v>
      </c>
      <c r="B55" s="48">
        <v>389019.18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389019.18</v>
      </c>
      <c r="M55" s="40"/>
    </row>
    <row r="56" spans="1:12" ht="18.75" customHeight="1">
      <c r="A56" s="47" t="s">
        <v>61</v>
      </c>
      <c r="B56" s="17">
        <v>0</v>
      </c>
      <c r="C56" s="48">
        <v>318881.26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318881.26</v>
      </c>
    </row>
    <row r="57" spans="1:12" ht="18.75" customHeight="1">
      <c r="A57" s="47" t="s">
        <v>62</v>
      </c>
      <c r="B57" s="17">
        <v>0</v>
      </c>
      <c r="C57" s="48">
        <v>46556.81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46556.81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1217526.16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1217526.16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978167.5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978167.5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1066221.67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1066221.67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581873.72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581873.72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328750.04</v>
      </c>
      <c r="I62" s="17">
        <v>0</v>
      </c>
      <c r="J62" s="17">
        <v>0</v>
      </c>
      <c r="K62" s="17">
        <v>0</v>
      </c>
      <c r="L62" s="46">
        <f t="shared" si="15"/>
        <v>328750.04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497585.04</v>
      </c>
      <c r="K64" s="17">
        <v>0</v>
      </c>
      <c r="L64" s="46">
        <f t="shared" si="15"/>
        <v>497585.04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340353.52</v>
      </c>
      <c r="L65" s="46">
        <f t="shared" si="15"/>
        <v>340353.52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271903.22</v>
      </c>
      <c r="L66" s="46">
        <f t="shared" si="15"/>
        <v>271903.22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437767.07</v>
      </c>
      <c r="J69" s="53">
        <v>0</v>
      </c>
      <c r="K69" s="53">
        <v>0</v>
      </c>
      <c r="L69" s="51">
        <f>SUM(B69:K69)</f>
        <v>437767.07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2021-09-09T17:06:36Z</dcterms:modified>
  <cp:category/>
  <cp:version/>
  <cp:contentType/>
  <cp:contentStatus/>
</cp:coreProperties>
</file>