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<sst xmlns="http://schemas.openxmlformats.org/spreadsheetml/2006/main" count="79" uniqueCount="78">
  <si>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</si>
  <si>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</si>
  <si>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</si>
  <si>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</si>
  <si>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</si>
  <si>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</si>
  <si>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</si>
  <si>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</si>
  <si>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</si>
  <si>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</si>
  <si>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</si>
  <si>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</si>
  <si>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</si>
  <si>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</si>
  <si>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</si>
  <si>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</si>
  <si>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</si>
  <si>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</si>
  <si>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</si>
  <si>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</si>
  <si>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</si>
  <si>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</si>
  <si>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</si>
  <si>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</si>
  <si>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</si>
  <si>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</si>
  <si>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</si>
  <si>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</si>
  <si>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</si>
  <si>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</si>
  <si>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</si>
  <si>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</si>
  <si>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</si>
  <si>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</si>
  <si>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</si>
  <si>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</si>
  <si>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</si>
  <si>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</si>
  <si>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</si>
  <si>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</si>
  <si>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</si>
  <si>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</si>
  <si>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</si>
  <si>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</si>
  <si>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</si>
  <si>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</si>
  <si>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</si>
  <si>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</si>
  <si>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</si>
  <si>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</si>
  <si>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</si>
  <si>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</si>
  <si>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</si>
  <si>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</si>
  <si>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</si>
  <si>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</si>
  <si>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</si>
  <si>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</si>
  <si>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</si>
  <si>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</si>
  <si>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</si>
  <si>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</si>
  <si>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</si>
  <si>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</si>
  <si>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</si>
  <si>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</si>
  <si>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</si>
  <si>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</si>
  <si>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</si>
  <si>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</si>
  <si>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</si>
  <si>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</si>
  <si>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</si>
  <si>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</si>
  <si>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</si>
  <si>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</si>
  <si>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08/09/21 - VENCIMENTO 15/09/21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</si>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</sst>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75029</v>
      </c>
      <c r="C7" s="10">
        <f>C8+C11</f>
        <v>92747</v>
      </c>
      <c r="D7" s="10">
        <f aca="true" t="shared" si="0" ref="D7:K7">D8+D11</f>
        <v>240054</v>
      </c>
      <c r="E7" s="10">
        <f t="shared" si="0"/>
        <v>228452</v>
      </c>
      <c r="F7" s="10">
        <f t="shared" si="0"/>
        <v>236044</v>
      </c>
      <c r="G7" s="10">
        <f t="shared" si="0"/>
        <v>121930</v>
      </c>
      <c r="H7" s="10">
        <f t="shared" si="0"/>
        <v>64368</v>
      </c>
      <c r="I7" s="10">
        <f t="shared" si="0"/>
        <v>105187</v>
      </c>
      <c r="J7" s="10">
        <f t="shared" si="0"/>
        <v>91111</v>
      </c>
      <c r="K7" s="10">
        <f t="shared" si="0"/>
        <v>182895</v>
      </c>
      <c r="L7" s="10">
        <f>SUM(B7:K7)</f>
        <v>1437817</v>
      </c>
      <c r="M7" s="11"/>
    </row>
    <row r="8" spans="1:13" ht="17.25" customHeight="1">
      <c r="A8" s="12" t="s">
        <v>18</v>
      </c>
      <c r="B8" s="13">
        <f>B9+B10</f>
        <v>6834</v>
      </c>
      <c r="C8" s="13">
        <f aca="true" t="shared" si="1" ref="C8:K8">C9+C10</f>
        <v>7840</v>
      </c>
      <c r="D8" s="13">
        <f t="shared" si="1"/>
        <v>20692</v>
      </c>
      <c r="E8" s="13">
        <f t="shared" si="1"/>
        <v>17774</v>
      </c>
      <c r="F8" s="13">
        <f t="shared" si="1"/>
        <v>18031</v>
      </c>
      <c r="G8" s="13">
        <f t="shared" si="1"/>
        <v>11214</v>
      </c>
      <c r="H8" s="13">
        <f t="shared" si="1"/>
        <v>5353</v>
      </c>
      <c r="I8" s="13">
        <f t="shared" si="1"/>
        <v>6484</v>
      </c>
      <c r="J8" s="13">
        <f t="shared" si="1"/>
        <v>6533</v>
      </c>
      <c r="K8" s="13">
        <f t="shared" si="1"/>
        <v>13505</v>
      </c>
      <c r="L8" s="13">
        <f>SUM(B8:K8)</f>
        <v>114260</v>
      </c>
      <c r="M8"/>
    </row>
    <row r="9" spans="1:13" ht="17.25" customHeight="1">
      <c r="A9" s="14" t="s">
        <v>19</v>
      </c>
      <c r="B9" s="15">
        <v>6834</v>
      </c>
      <c r="C9" s="15">
        <v>7840</v>
      </c>
      <c r="D9" s="15">
        <v>20692</v>
      </c>
      <c r="E9" s="15">
        <v>17774</v>
      </c>
      <c r="F9" s="15">
        <v>18031</v>
      </c>
      <c r="G9" s="15">
        <v>11214</v>
      </c>
      <c r="H9" s="15">
        <v>5348</v>
      </c>
      <c r="I9" s="15">
        <v>6484</v>
      </c>
      <c r="J9" s="15">
        <v>6533</v>
      </c>
      <c r="K9" s="15">
        <v>13505</v>
      </c>
      <c r="L9" s="13">
        <f>SUM(B9:K9)</f>
        <v>114255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</v>
      </c>
      <c r="I10" s="15">
        <v>0</v>
      </c>
      <c r="J10" s="15">
        <v>0</v>
      </c>
      <c r="K10" s="15">
        <v>0</v>
      </c>
      <c r="L10" s="13">
        <f>SUM(B10:K10)</f>
        <v>5</v>
      </c>
      <c r="M10"/>
    </row>
    <row r="11" spans="1:13" ht="17.25" customHeight="1">
      <c r="A11" s="12" t="s">
        <v>21</v>
      </c>
      <c r="B11" s="15">
        <v>68195</v>
      </c>
      <c r="C11" s="15">
        <v>84907</v>
      </c>
      <c r="D11" s="15">
        <v>219362</v>
      </c>
      <c r="E11" s="15">
        <v>210678</v>
      </c>
      <c r="F11" s="15">
        <v>218013</v>
      </c>
      <c r="G11" s="15">
        <v>110716</v>
      </c>
      <c r="H11" s="15">
        <v>59015</v>
      </c>
      <c r="I11" s="15">
        <v>98703</v>
      </c>
      <c r="J11" s="15">
        <v>84578</v>
      </c>
      <c r="K11" s="15">
        <v>169390</v>
      </c>
      <c r="L11" s="13">
        <f>SUM(B11:K11)</f>
        <v>1323557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5.9243</v>
      </c>
      <c r="C13" s="20">
        <v>3.1225</v>
      </c>
      <c r="D13" s="20">
        <v>3.7187</v>
      </c>
      <c r="E13" s="20">
        <v>3.7607</v>
      </c>
      <c r="F13" s="20">
        <v>3.3291</v>
      </c>
      <c r="G13" s="20">
        <v>3.6582</v>
      </c>
      <c r="H13" s="20">
        <v>4.0306</v>
      </c>
      <c r="I13" s="20">
        <v>3.3477</v>
      </c>
      <c r="J13" s="20">
        <v>3.6046</v>
      </c>
      <c r="K13" s="20">
        <v>2.943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1.139458117369167</v>
      </c>
      <c r="C15" s="22">
        <v>1.318774497105328</v>
      </c>
      <c r="D15" s="22">
        <v>1.39451578511109</v>
      </c>
      <c r="E15" s="22">
        <v>1.198359016082167</v>
      </c>
      <c r="F15" s="22">
        <v>1.380194859164687</v>
      </c>
      <c r="G15" s="22">
        <v>1.340278408869133</v>
      </c>
      <c r="H15" s="22">
        <v>1.334552364512014</v>
      </c>
      <c r="I15" s="22">
        <v>1.30988791237019</v>
      </c>
      <c r="J15" s="22">
        <v>1.622094830917156</v>
      </c>
      <c r="K15" s="22">
        <v>1.228401570235334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509514.41000000003</v>
      </c>
      <c r="C17" s="25">
        <f aca="true" t="shared" si="2" ref="C17:K17">C18+C19+C20+C21+C22+C23+C24</f>
        <v>388718.04000000004</v>
      </c>
      <c r="D17" s="25">
        <f t="shared" si="2"/>
        <v>1276864.32</v>
      </c>
      <c r="E17" s="25">
        <f t="shared" si="2"/>
        <v>1050799.97</v>
      </c>
      <c r="F17" s="25">
        <f t="shared" si="2"/>
        <v>1114714.3199999998</v>
      </c>
      <c r="G17" s="25">
        <f t="shared" si="2"/>
        <v>616914.0700000001</v>
      </c>
      <c r="H17" s="25">
        <f t="shared" si="2"/>
        <v>359694.47</v>
      </c>
      <c r="I17" s="25">
        <f t="shared" si="2"/>
        <v>467238.34</v>
      </c>
      <c r="J17" s="25">
        <f t="shared" si="2"/>
        <v>545849.12</v>
      </c>
      <c r="K17" s="25">
        <f t="shared" si="2"/>
        <v>677637.1499999999</v>
      </c>
      <c r="L17" s="25">
        <f>L18+L19+L20+L21+L22+L23+L24</f>
        <v>7007944.21</v>
      </c>
      <c r="M17"/>
    </row>
    <row r="18" spans="1:13" ht="17.25" customHeight="1">
      <c r="A18" s="26" t="s">
        <v>24</v>
      </c>
      <c r="B18" s="33">
        <f aca="true" t="shared" si="3" ref="B18:K18">ROUND(B13*B7,2)</f>
        <v>444494.3</v>
      </c>
      <c r="C18" s="33">
        <f t="shared" si="3"/>
        <v>289602.51</v>
      </c>
      <c r="D18" s="33">
        <f t="shared" si="3"/>
        <v>892688.81</v>
      </c>
      <c r="E18" s="33">
        <f t="shared" si="3"/>
        <v>859139.44</v>
      </c>
      <c r="F18" s="33">
        <f t="shared" si="3"/>
        <v>785814.08</v>
      </c>
      <c r="G18" s="33">
        <f t="shared" si="3"/>
        <v>446044.33</v>
      </c>
      <c r="H18" s="33">
        <f t="shared" si="3"/>
        <v>259441.66</v>
      </c>
      <c r="I18" s="33">
        <f t="shared" si="3"/>
        <v>352134.52</v>
      </c>
      <c r="J18" s="33">
        <f t="shared" si="3"/>
        <v>328418.71</v>
      </c>
      <c r="K18" s="33">
        <f t="shared" si="3"/>
        <v>538259.99</v>
      </c>
      <c r="L18" s="33">
        <f aca="true" t="shared" si="4" ref="L18:L24">SUM(B18:K18)</f>
        <v>5196038.350000001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61988.34</v>
      </c>
      <c r="C19" s="33">
        <f t="shared" si="5"/>
        <v>92317.89</v>
      </c>
      <c r="D19" s="33">
        <f t="shared" si="5"/>
        <v>352179.83</v>
      </c>
      <c r="E19" s="33">
        <f t="shared" si="5"/>
        <v>170418.05</v>
      </c>
      <c r="F19" s="33">
        <f t="shared" si="5"/>
        <v>298762.47</v>
      </c>
      <c r="G19" s="33">
        <f t="shared" si="5"/>
        <v>151779.25</v>
      </c>
      <c r="H19" s="33">
        <f t="shared" si="5"/>
        <v>86796.82</v>
      </c>
      <c r="I19" s="33">
        <f t="shared" si="5"/>
        <v>109122.23</v>
      </c>
      <c r="J19" s="33">
        <f t="shared" si="5"/>
        <v>204307.58</v>
      </c>
      <c r="K19" s="33">
        <f t="shared" si="5"/>
        <v>122939.43</v>
      </c>
      <c r="L19" s="33">
        <f t="shared" si="4"/>
        <v>1650611.8900000001</v>
      </c>
      <c r="M19"/>
    </row>
    <row r="20" spans="1:13" ht="17.25" customHeight="1">
      <c r="A20" s="27" t="s">
        <v>26</v>
      </c>
      <c r="B20" s="33">
        <v>1645.83</v>
      </c>
      <c r="C20" s="33">
        <v>5411.7</v>
      </c>
      <c r="D20" s="33">
        <v>29223.8</v>
      </c>
      <c r="E20" s="33">
        <v>21154.6</v>
      </c>
      <c r="F20" s="33">
        <v>28751.83</v>
      </c>
      <c r="G20" s="33">
        <v>19334.55</v>
      </c>
      <c r="H20" s="33">
        <v>12070.05</v>
      </c>
      <c r="I20" s="33">
        <v>4595.65</v>
      </c>
      <c r="J20" s="33">
        <v>10350.95</v>
      </c>
      <c r="K20" s="33">
        <v>14104.77</v>
      </c>
      <c r="L20" s="33">
        <f t="shared" si="4"/>
        <v>146643.73</v>
      </c>
      <c r="M20"/>
    </row>
    <row r="21" spans="1:13" ht="17.25" customHeight="1">
      <c r="A21" s="27" t="s">
        <v>27</v>
      </c>
      <c r="B21" s="33">
        <v>1385.94</v>
      </c>
      <c r="C21" s="29">
        <v>1385.94</v>
      </c>
      <c r="D21" s="29">
        <v>2771.88</v>
      </c>
      <c r="E21" s="29">
        <v>2771.88</v>
      </c>
      <c r="F21" s="33">
        <v>1385.94</v>
      </c>
      <c r="G21" s="29">
        <v>0</v>
      </c>
      <c r="H21" s="33">
        <v>1385.94</v>
      </c>
      <c r="I21" s="29">
        <v>1385.94</v>
      </c>
      <c r="J21" s="29">
        <v>2771.88</v>
      </c>
      <c r="K21" s="29">
        <v>2771.88</v>
      </c>
      <c r="L21" s="33">
        <f t="shared" si="4"/>
        <v>18017.22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-2684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-2684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-244.06</v>
      </c>
      <c r="H23" s="33">
        <v>0</v>
      </c>
      <c r="I23" s="33">
        <v>0</v>
      </c>
      <c r="J23" s="33">
        <v>0</v>
      </c>
      <c r="K23" s="33">
        <v>-438.92</v>
      </c>
      <c r="L23" s="33">
        <f t="shared" si="4"/>
        <v>-682.98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-115233.37</v>
      </c>
      <c r="C27" s="33">
        <f t="shared" si="6"/>
        <v>-34496</v>
      </c>
      <c r="D27" s="33">
        <f t="shared" si="6"/>
        <v>-91044.8</v>
      </c>
      <c r="E27" s="33">
        <f t="shared" si="6"/>
        <v>-82918.17000000001</v>
      </c>
      <c r="F27" s="33">
        <f t="shared" si="6"/>
        <v>-79336.4</v>
      </c>
      <c r="G27" s="33">
        <f t="shared" si="6"/>
        <v>-49341.6</v>
      </c>
      <c r="H27" s="33">
        <f t="shared" si="6"/>
        <v>-31630.43</v>
      </c>
      <c r="I27" s="33">
        <f t="shared" si="6"/>
        <v>-37051.8</v>
      </c>
      <c r="J27" s="33">
        <f t="shared" si="6"/>
        <v>-28745.2</v>
      </c>
      <c r="K27" s="33">
        <f t="shared" si="6"/>
        <v>-59422</v>
      </c>
      <c r="L27" s="33">
        <f aca="true" t="shared" si="7" ref="L27:L34">SUM(B27:K27)</f>
        <v>-609219.7699999999</v>
      </c>
      <c r="M27"/>
    </row>
    <row r="28" spans="1:13" ht="18.75" customHeight="1">
      <c r="A28" s="27" t="s">
        <v>30</v>
      </c>
      <c r="B28" s="33">
        <f>B29+B30+B31+B32</f>
        <v>-30069.6</v>
      </c>
      <c r="C28" s="33">
        <f aca="true" t="shared" si="8" ref="C28:K28">C29+C30+C31+C32</f>
        <v>-34496</v>
      </c>
      <c r="D28" s="33">
        <f t="shared" si="8"/>
        <v>-91044.8</v>
      </c>
      <c r="E28" s="33">
        <f t="shared" si="8"/>
        <v>-78205.6</v>
      </c>
      <c r="F28" s="33">
        <f t="shared" si="8"/>
        <v>-79336.4</v>
      </c>
      <c r="G28" s="33">
        <f t="shared" si="8"/>
        <v>-49341.6</v>
      </c>
      <c r="H28" s="33">
        <f t="shared" si="8"/>
        <v>-23531.2</v>
      </c>
      <c r="I28" s="33">
        <f t="shared" si="8"/>
        <v>-37051.8</v>
      </c>
      <c r="J28" s="33">
        <f t="shared" si="8"/>
        <v>-28745.2</v>
      </c>
      <c r="K28" s="33">
        <f t="shared" si="8"/>
        <v>-59422</v>
      </c>
      <c r="L28" s="33">
        <f t="shared" si="7"/>
        <v>-511244.2</v>
      </c>
      <c r="M28"/>
    </row>
    <row r="29" spans="1:13" s="36" customFormat="1" ht="18.75" customHeight="1">
      <c r="A29" s="34" t="s">
        <v>58</v>
      </c>
      <c r="B29" s="33">
        <f>-ROUND((B9)*$E$3,2)</f>
        <v>-30069.6</v>
      </c>
      <c r="C29" s="33">
        <f aca="true" t="shared" si="9" ref="C29:K29">-ROUND((C9)*$E$3,2)</f>
        <v>-34496</v>
      </c>
      <c r="D29" s="33">
        <f t="shared" si="9"/>
        <v>-91044.8</v>
      </c>
      <c r="E29" s="33">
        <f t="shared" si="9"/>
        <v>-78205.6</v>
      </c>
      <c r="F29" s="33">
        <f t="shared" si="9"/>
        <v>-79336.4</v>
      </c>
      <c r="G29" s="33">
        <f t="shared" si="9"/>
        <v>-49341.6</v>
      </c>
      <c r="H29" s="33">
        <f t="shared" si="9"/>
        <v>-23531.2</v>
      </c>
      <c r="I29" s="33">
        <f t="shared" si="9"/>
        <v>-28529.6</v>
      </c>
      <c r="J29" s="33">
        <f t="shared" si="9"/>
        <v>-28745.2</v>
      </c>
      <c r="K29" s="33">
        <f t="shared" si="9"/>
        <v>-59422</v>
      </c>
      <c r="L29" s="33">
        <f t="shared" si="7"/>
        <v>-502722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-129.52</v>
      </c>
      <c r="J31" s="17">
        <v>0</v>
      </c>
      <c r="K31" s="17">
        <v>0</v>
      </c>
      <c r="L31" s="33">
        <f t="shared" si="7"/>
        <v>-129.52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-8392.68</v>
      </c>
      <c r="J32" s="17">
        <v>0</v>
      </c>
      <c r="K32" s="17">
        <v>0</v>
      </c>
      <c r="L32" s="33">
        <f t="shared" si="7"/>
        <v>-8392.68</v>
      </c>
      <c r="M32"/>
    </row>
    <row r="33" spans="1:13" s="36" customFormat="1" ht="18.75" customHeight="1">
      <c r="A33" s="27" t="s">
        <v>34</v>
      </c>
      <c r="B33" s="38">
        <f>SUM(B34:B45)</f>
        <v>-85163.77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-4712.57</v>
      </c>
      <c r="F33" s="38">
        <f t="shared" si="10"/>
        <v>0</v>
      </c>
      <c r="G33" s="38">
        <f t="shared" si="10"/>
        <v>0</v>
      </c>
      <c r="H33" s="38">
        <f t="shared" si="10"/>
        <v>-8099.23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-97975.56999999999</v>
      </c>
      <c r="M33"/>
    </row>
    <row r="34" spans="1:13" ht="18.75" customHeight="1">
      <c r="A34" s="37" t="s">
        <v>35</v>
      </c>
      <c r="B34" s="33">
        <v>-64501.86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-64501.86</v>
      </c>
      <c r="M34"/>
    </row>
    <row r="35" spans="1:13" ht="18.75" customHeight="1">
      <c r="A35" s="37" t="s">
        <v>36</v>
      </c>
      <c r="B35" s="33">
        <v>-20661.91</v>
      </c>
      <c r="C35" s="17">
        <v>0</v>
      </c>
      <c r="D35" s="17">
        <v>0</v>
      </c>
      <c r="E35" s="33">
        <v>-4712.57</v>
      </c>
      <c r="F35" s="28">
        <v>0</v>
      </c>
      <c r="G35" s="28">
        <v>0</v>
      </c>
      <c r="H35" s="33">
        <v>-8099.23</v>
      </c>
      <c r="I35" s="17">
        <v>0</v>
      </c>
      <c r="J35" s="28">
        <v>0</v>
      </c>
      <c r="K35" s="17">
        <v>0</v>
      </c>
      <c r="L35" s="33">
        <f>SUM(B35:K35)</f>
        <v>-33473.71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6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394281.04000000004</v>
      </c>
      <c r="C48" s="41">
        <f aca="true" t="shared" si="12" ref="C48:K48">IF(C17+C27+C40+C49&lt;0,0,C17+C27+C49)</f>
        <v>354222.04000000004</v>
      </c>
      <c r="D48" s="41">
        <f t="shared" si="12"/>
        <v>1185819.52</v>
      </c>
      <c r="E48" s="41">
        <f t="shared" si="12"/>
        <v>967881.7999999999</v>
      </c>
      <c r="F48" s="41">
        <f t="shared" si="12"/>
        <v>1035377.9199999998</v>
      </c>
      <c r="G48" s="41">
        <f t="shared" si="12"/>
        <v>567572.4700000001</v>
      </c>
      <c r="H48" s="41">
        <f t="shared" si="12"/>
        <v>328064.04</v>
      </c>
      <c r="I48" s="41">
        <f t="shared" si="12"/>
        <v>430186.54000000004</v>
      </c>
      <c r="J48" s="41">
        <f t="shared" si="12"/>
        <v>517103.92</v>
      </c>
      <c r="K48" s="41">
        <f t="shared" si="12"/>
        <v>618215.1499999999</v>
      </c>
      <c r="L48" s="42">
        <f>SUM(B48:K48)</f>
        <v>6398724.4399999995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394281.04</v>
      </c>
      <c r="C54" s="41">
        <f aca="true" t="shared" si="14" ref="C54:J54">SUM(C55:C66)</f>
        <v>354222.04000000004</v>
      </c>
      <c r="D54" s="41">
        <f t="shared" si="14"/>
        <v>1185819.52</v>
      </c>
      <c r="E54" s="41">
        <f t="shared" si="14"/>
        <v>967881.8</v>
      </c>
      <c r="F54" s="41">
        <f t="shared" si="14"/>
        <v>1035377.93</v>
      </c>
      <c r="G54" s="41">
        <f t="shared" si="14"/>
        <v>567572.47</v>
      </c>
      <c r="H54" s="41">
        <f t="shared" si="14"/>
        <v>328064.05</v>
      </c>
      <c r="I54" s="41">
        <f>SUM(I55:I69)</f>
        <v>430186.54</v>
      </c>
      <c r="J54" s="41">
        <f t="shared" si="14"/>
        <v>517103.92</v>
      </c>
      <c r="K54" s="41">
        <f>SUM(K55:K68)</f>
        <v>618215.14</v>
      </c>
      <c r="L54" s="46">
        <f>SUM(B54:K54)</f>
        <v>6398724.45</v>
      </c>
      <c r="M54" s="40"/>
    </row>
    <row r="55" spans="1:13" ht="18.75" customHeight="1">
      <c r="A55" s="47" t="s">
        <v>51</v>
      </c>
      <c r="B55" s="48">
        <v>394281.04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394281.04</v>
      </c>
      <c r="M55" s="40"/>
    </row>
    <row r="56" spans="1:12" ht="18.75" customHeight="1">
      <c r="A56" s="47" t="s">
        <v>61</v>
      </c>
      <c r="B56" s="17">
        <v>0</v>
      </c>
      <c r="C56" s="48">
        <v>310298.51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310298.51</v>
      </c>
    </row>
    <row r="57" spans="1:12" ht="18.75" customHeight="1">
      <c r="A57" s="47" t="s">
        <v>62</v>
      </c>
      <c r="B57" s="17">
        <v>0</v>
      </c>
      <c r="C57" s="48">
        <v>43923.53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43923.53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1185819.52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1185819.52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967881.8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967881.8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1035377.93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1035377.93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567572.47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567572.47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328064.05</v>
      </c>
      <c r="I62" s="17">
        <v>0</v>
      </c>
      <c r="J62" s="17">
        <v>0</v>
      </c>
      <c r="K62" s="17">
        <v>0</v>
      </c>
      <c r="L62" s="46">
        <f t="shared" si="15"/>
        <v>328064.05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517103.92</v>
      </c>
      <c r="K64" s="17">
        <v>0</v>
      </c>
      <c r="L64" s="46">
        <f t="shared" si="15"/>
        <v>517103.92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8">
        <v>344964.05</v>
      </c>
      <c r="L65" s="46">
        <f t="shared" si="15"/>
        <v>344964.05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273251.09</v>
      </c>
      <c r="L66" s="46">
        <f t="shared" si="15"/>
        <v>273251.09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430186.54</v>
      </c>
      <c r="J69" s="53">
        <v>0</v>
      </c>
      <c r="K69" s="53">
        <v>0</v>
      </c>
      <c r="L69" s="51">
        <f>SUM(B69:K69)</f>
        <v>430186.54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2021-09-14T18:12:24Z</dcterms:modified>
  <cp:category/>
  <cp:version/>
  <cp:contentType/>
  <cp:contentStatus/>
</cp:coreProperties>
</file>