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<sst xmlns="http://schemas.openxmlformats.org/spreadsheetml/2006/main" count="79" uniqueCount="78">
  <si>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</si>
  <si>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</si>
  <si>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</si>
  <si>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</si>
  <si>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</si>
  <si>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</si>
  <si>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</si>
  <si>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</si>
  <si>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</si>
  <si>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</si>
  <si>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</si>
  <si>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</si>
  <si>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</si>
  <si>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</si>
  <si>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</si>
  <si>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</si>
  <si>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</si>
  <si>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</si>
  <si>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</si>
  <si>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</si>
  <si>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</si>
  <si>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</si>
  <si>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</si>
  <si>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</si>
  <si>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</si>
  <si>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</si>
  <si>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</si>
  <si>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</si>
  <si>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</si>
  <si>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</si>
  <si>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</si>
  <si>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</si>
  <si>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</si>
  <si>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</si>
  <si>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</si>
  <si>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</si>
  <si>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</si>
  <si>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</si>
  <si>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</si>
  <si>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</si>
  <si>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</si>
  <si>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</si>
  <si>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</si>
  <si>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</si>
  <si>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</si>
  <si>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</si>
  <si>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</si>
  <si>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</si>
  <si>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</si>
  <si>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</si>
  <si>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</si>
  <si>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</si>
  <si>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</si>
  <si>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</si>
  <si>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</si>
  <si>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</si>
  <si>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</si>
  <si>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</si>
  <si>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</si>
  <si>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</si>
  <si>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</si>
  <si>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</si>
  <si>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</si>
  <si>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</si>
  <si>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</si>
  <si>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</si>
  <si>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</si>
  <si>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</si>
  <si>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</si>
  <si>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</si>
  <si>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</si>
  <si>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</si>
  <si>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</si>
  <si>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</si>
  <si>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</si>
  <si>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</si>
  <si>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12/09/21 - VENCIMENTO 17/09/21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</si>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</sst>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18051</v>
      </c>
      <c r="C7" s="10">
        <f>C8+C11</f>
        <v>25772</v>
      </c>
      <c r="D7" s="10">
        <f aca="true" t="shared" si="0" ref="D7:K7">D8+D11</f>
        <v>75177</v>
      </c>
      <c r="E7" s="10">
        <f t="shared" si="0"/>
        <v>75845</v>
      </c>
      <c r="F7" s="10">
        <f t="shared" si="0"/>
        <v>81049</v>
      </c>
      <c r="G7" s="10">
        <f t="shared" si="0"/>
        <v>32386</v>
      </c>
      <c r="H7" s="10">
        <f t="shared" si="0"/>
        <v>17234</v>
      </c>
      <c r="I7" s="10">
        <f t="shared" si="0"/>
        <v>35866</v>
      </c>
      <c r="J7" s="10">
        <f t="shared" si="0"/>
        <v>19458</v>
      </c>
      <c r="K7" s="10">
        <f t="shared" si="0"/>
        <v>61261</v>
      </c>
      <c r="L7" s="10">
        <f>SUM(B7:K7)</f>
        <v>442099</v>
      </c>
      <c r="M7" s="11"/>
    </row>
    <row r="8" spans="1:13" ht="17.25" customHeight="1">
      <c r="A8" s="12" t="s">
        <v>18</v>
      </c>
      <c r="B8" s="13">
        <f>B9+B10</f>
        <v>2120</v>
      </c>
      <c r="C8" s="13">
        <f aca="true" t="shared" si="1" ref="C8:K8">C9+C10</f>
        <v>2745</v>
      </c>
      <c r="D8" s="13">
        <f t="shared" si="1"/>
        <v>8649</v>
      </c>
      <c r="E8" s="13">
        <f t="shared" si="1"/>
        <v>7820</v>
      </c>
      <c r="F8" s="13">
        <f t="shared" si="1"/>
        <v>8719</v>
      </c>
      <c r="G8" s="13">
        <f t="shared" si="1"/>
        <v>3520</v>
      </c>
      <c r="H8" s="13">
        <f t="shared" si="1"/>
        <v>1723</v>
      </c>
      <c r="I8" s="13">
        <f t="shared" si="1"/>
        <v>3004</v>
      </c>
      <c r="J8" s="13">
        <f t="shared" si="1"/>
        <v>1561</v>
      </c>
      <c r="K8" s="13">
        <f t="shared" si="1"/>
        <v>5183</v>
      </c>
      <c r="L8" s="13">
        <f>SUM(B8:K8)</f>
        <v>45044</v>
      </c>
      <c r="M8"/>
    </row>
    <row r="9" spans="1:13" ht="17.25" customHeight="1">
      <c r="A9" s="14" t="s">
        <v>19</v>
      </c>
      <c r="B9" s="15">
        <v>2119</v>
      </c>
      <c r="C9" s="15">
        <v>2745</v>
      </c>
      <c r="D9" s="15">
        <v>8649</v>
      </c>
      <c r="E9" s="15">
        <v>7820</v>
      </c>
      <c r="F9" s="15">
        <v>8719</v>
      </c>
      <c r="G9" s="15">
        <v>3520</v>
      </c>
      <c r="H9" s="15">
        <v>1711</v>
      </c>
      <c r="I9" s="15">
        <v>3004</v>
      </c>
      <c r="J9" s="15">
        <v>1561</v>
      </c>
      <c r="K9" s="15">
        <v>5183</v>
      </c>
      <c r="L9" s="13">
        <f>SUM(B9:K9)</f>
        <v>45031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12</v>
      </c>
      <c r="I10" s="15">
        <v>0</v>
      </c>
      <c r="J10" s="15">
        <v>0</v>
      </c>
      <c r="K10" s="15">
        <v>0</v>
      </c>
      <c r="L10" s="13">
        <f>SUM(B10:K10)</f>
        <v>13</v>
      </c>
      <c r="M10"/>
    </row>
    <row r="11" spans="1:13" ht="17.25" customHeight="1">
      <c r="A11" s="12" t="s">
        <v>21</v>
      </c>
      <c r="B11" s="15">
        <v>15931</v>
      </c>
      <c r="C11" s="15">
        <v>23027</v>
      </c>
      <c r="D11" s="15">
        <v>66528</v>
      </c>
      <c r="E11" s="15">
        <v>68025</v>
      </c>
      <c r="F11" s="15">
        <v>72330</v>
      </c>
      <c r="G11" s="15">
        <v>28866</v>
      </c>
      <c r="H11" s="15">
        <v>15511</v>
      </c>
      <c r="I11" s="15">
        <v>32862</v>
      </c>
      <c r="J11" s="15">
        <v>17897</v>
      </c>
      <c r="K11" s="15">
        <v>56078</v>
      </c>
      <c r="L11" s="13">
        <f>SUM(B11:K11)</f>
        <v>397055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1.217155828457857</v>
      </c>
      <c r="C15" s="22">
        <v>1.325342301184015</v>
      </c>
      <c r="D15" s="22">
        <v>1.336824777134781</v>
      </c>
      <c r="E15" s="22">
        <v>1.233537354807806</v>
      </c>
      <c r="F15" s="22">
        <v>1.385818603004209</v>
      </c>
      <c r="G15" s="22">
        <v>1.245925211209302</v>
      </c>
      <c r="H15" s="22">
        <v>1.339346386012935</v>
      </c>
      <c r="I15" s="22">
        <v>1.213362584739171</v>
      </c>
      <c r="J15" s="22">
        <v>1.63570526519414</v>
      </c>
      <c r="K15" s="22">
        <v>1.192034279207053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131719.81999999998</v>
      </c>
      <c r="C17" s="25">
        <f aca="true" t="shared" si="2" ref="C17:K17">C18+C19+C20+C21+C22+C23+C24</f>
        <v>110789.10000000002</v>
      </c>
      <c r="D17" s="25">
        <f t="shared" si="2"/>
        <v>392034.16000000003</v>
      </c>
      <c r="E17" s="25">
        <f t="shared" si="2"/>
        <v>366400.08</v>
      </c>
      <c r="F17" s="25">
        <f t="shared" si="2"/>
        <v>389541.08</v>
      </c>
      <c r="G17" s="25">
        <f t="shared" si="2"/>
        <v>155983.30000000002</v>
      </c>
      <c r="H17" s="25">
        <f t="shared" si="2"/>
        <v>99593.94</v>
      </c>
      <c r="I17" s="25">
        <f t="shared" si="2"/>
        <v>151582.45</v>
      </c>
      <c r="J17" s="25">
        <f t="shared" si="2"/>
        <v>122479.68000000001</v>
      </c>
      <c r="K17" s="25">
        <f t="shared" si="2"/>
        <v>225501.98</v>
      </c>
      <c r="L17" s="25">
        <f>L18+L19+L20+L21+L22+L23+L24</f>
        <v>2145625.590000001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106939.54</v>
      </c>
      <c r="C18" s="33">
        <f t="shared" si="3"/>
        <v>80473.07</v>
      </c>
      <c r="D18" s="33">
        <f t="shared" si="3"/>
        <v>279560.71</v>
      </c>
      <c r="E18" s="33">
        <f t="shared" si="3"/>
        <v>285230.29</v>
      </c>
      <c r="F18" s="33">
        <f t="shared" si="3"/>
        <v>269820.23</v>
      </c>
      <c r="G18" s="33">
        <f t="shared" si="3"/>
        <v>118474.47</v>
      </c>
      <c r="H18" s="33">
        <f t="shared" si="3"/>
        <v>69463.36</v>
      </c>
      <c r="I18" s="33">
        <f t="shared" si="3"/>
        <v>120068.61</v>
      </c>
      <c r="J18" s="33">
        <f t="shared" si="3"/>
        <v>70138.31</v>
      </c>
      <c r="K18" s="33">
        <f t="shared" si="3"/>
        <v>180291.12</v>
      </c>
      <c r="L18" s="33">
        <f aca="true" t="shared" si="4" ref="L18:L24">SUM(B18:K18)</f>
        <v>1580459.7100000004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23222.54</v>
      </c>
      <c r="C19" s="33">
        <f t="shared" si="5"/>
        <v>26181.29</v>
      </c>
      <c r="D19" s="33">
        <f t="shared" si="5"/>
        <v>94162.97</v>
      </c>
      <c r="E19" s="33">
        <f t="shared" si="5"/>
        <v>66611.93</v>
      </c>
      <c r="F19" s="33">
        <f t="shared" si="5"/>
        <v>104101.66</v>
      </c>
      <c r="G19" s="33">
        <f t="shared" si="5"/>
        <v>29135.86</v>
      </c>
      <c r="H19" s="33">
        <f t="shared" si="5"/>
        <v>23572.14</v>
      </c>
      <c r="I19" s="33">
        <f t="shared" si="5"/>
        <v>25618.15</v>
      </c>
      <c r="J19" s="33">
        <f t="shared" si="5"/>
        <v>44587.29</v>
      </c>
      <c r="K19" s="33">
        <f t="shared" si="5"/>
        <v>34622.08</v>
      </c>
      <c r="L19" s="33">
        <f t="shared" si="4"/>
        <v>471815.91000000003</v>
      </c>
      <c r="M19"/>
    </row>
    <row r="20" spans="1:13" ht="17.25" customHeight="1">
      <c r="A20" s="27" t="s">
        <v>26</v>
      </c>
      <c r="B20" s="33">
        <v>171.8</v>
      </c>
      <c r="C20" s="33">
        <v>2748.8</v>
      </c>
      <c r="D20" s="33">
        <v>15538.6</v>
      </c>
      <c r="E20" s="33">
        <v>11916.65</v>
      </c>
      <c r="F20" s="33">
        <v>14233.25</v>
      </c>
      <c r="G20" s="33">
        <v>9105.15</v>
      </c>
      <c r="H20" s="33">
        <v>5172.5</v>
      </c>
      <c r="I20" s="33">
        <v>4509.75</v>
      </c>
      <c r="J20" s="33">
        <v>4982.2</v>
      </c>
      <c r="K20" s="33">
        <v>7816.9</v>
      </c>
      <c r="L20" s="33">
        <f t="shared" si="4"/>
        <v>76195.59999999999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-130.67</v>
      </c>
      <c r="F23" s="33">
        <v>0</v>
      </c>
      <c r="G23" s="33">
        <v>-732.18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-862.8499999999999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-94487.37000000001</v>
      </c>
      <c r="C27" s="33">
        <f t="shared" si="6"/>
        <v>-12078</v>
      </c>
      <c r="D27" s="33">
        <f t="shared" si="6"/>
        <v>-38055.6</v>
      </c>
      <c r="E27" s="33">
        <f t="shared" si="6"/>
        <v>-39120.57</v>
      </c>
      <c r="F27" s="33">
        <f t="shared" si="6"/>
        <v>-38363.6</v>
      </c>
      <c r="G27" s="33">
        <f t="shared" si="6"/>
        <v>-15488</v>
      </c>
      <c r="H27" s="33">
        <f t="shared" si="6"/>
        <v>-15627.63</v>
      </c>
      <c r="I27" s="33">
        <f t="shared" si="6"/>
        <v>-13217.6</v>
      </c>
      <c r="J27" s="33">
        <f t="shared" si="6"/>
        <v>-6868.4</v>
      </c>
      <c r="K27" s="33">
        <f t="shared" si="6"/>
        <v>-22805.2</v>
      </c>
      <c r="L27" s="33">
        <f aca="true" t="shared" si="7" ref="L27:L34">SUM(B27:K27)</f>
        <v>-296111.97000000003</v>
      </c>
      <c r="M27"/>
    </row>
    <row r="28" spans="1:13" ht="18.75" customHeight="1">
      <c r="A28" s="27" t="s">
        <v>30</v>
      </c>
      <c r="B28" s="33">
        <f>B29+B30+B31+B32</f>
        <v>-9323.6</v>
      </c>
      <c r="C28" s="33">
        <f aca="true" t="shared" si="8" ref="C28:K28">C29+C30+C31+C32</f>
        <v>-12078</v>
      </c>
      <c r="D28" s="33">
        <f t="shared" si="8"/>
        <v>-38055.6</v>
      </c>
      <c r="E28" s="33">
        <f t="shared" si="8"/>
        <v>-34408</v>
      </c>
      <c r="F28" s="33">
        <f t="shared" si="8"/>
        <v>-38363.6</v>
      </c>
      <c r="G28" s="33">
        <f t="shared" si="8"/>
        <v>-15488</v>
      </c>
      <c r="H28" s="33">
        <f t="shared" si="8"/>
        <v>-7528.4</v>
      </c>
      <c r="I28" s="33">
        <f t="shared" si="8"/>
        <v>-13217.6</v>
      </c>
      <c r="J28" s="33">
        <f t="shared" si="8"/>
        <v>-6868.4</v>
      </c>
      <c r="K28" s="33">
        <f t="shared" si="8"/>
        <v>-22805.2</v>
      </c>
      <c r="L28" s="33">
        <f t="shared" si="7"/>
        <v>-198136.4</v>
      </c>
      <c r="M28"/>
    </row>
    <row r="29" spans="1:13" s="36" customFormat="1" ht="18.75" customHeight="1">
      <c r="A29" s="34" t="s">
        <v>58</v>
      </c>
      <c r="B29" s="33">
        <f>-ROUND((B9)*$E$3,2)</f>
        <v>-9323.6</v>
      </c>
      <c r="C29" s="33">
        <f aca="true" t="shared" si="9" ref="C29:K29">-ROUND((C9)*$E$3,2)</f>
        <v>-12078</v>
      </c>
      <c r="D29" s="33">
        <f t="shared" si="9"/>
        <v>-38055.6</v>
      </c>
      <c r="E29" s="33">
        <f t="shared" si="9"/>
        <v>-34408</v>
      </c>
      <c r="F29" s="33">
        <f t="shared" si="9"/>
        <v>-38363.6</v>
      </c>
      <c r="G29" s="33">
        <f t="shared" si="9"/>
        <v>-15488</v>
      </c>
      <c r="H29" s="33">
        <f t="shared" si="9"/>
        <v>-7528.4</v>
      </c>
      <c r="I29" s="33">
        <f t="shared" si="9"/>
        <v>-13217.6</v>
      </c>
      <c r="J29" s="33">
        <f t="shared" si="9"/>
        <v>-6868.4</v>
      </c>
      <c r="K29" s="33">
        <f t="shared" si="9"/>
        <v>-22805.2</v>
      </c>
      <c r="L29" s="33">
        <f t="shared" si="7"/>
        <v>-198136.4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SUM(B34:B45)</f>
        <v>-85163.77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-97975.56999999999</v>
      </c>
      <c r="M33"/>
    </row>
    <row r="34" spans="1:13" ht="18.75" customHeight="1">
      <c r="A34" s="37" t="s">
        <v>35</v>
      </c>
      <c r="B34" s="38">
        <v>-64501.86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-64501.86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6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37232.44999999997</v>
      </c>
      <c r="C48" s="41">
        <f aca="true" t="shared" si="12" ref="C48:K48">IF(C17+C27+C40+C49&lt;0,0,C17+C27+C49)</f>
        <v>98711.10000000002</v>
      </c>
      <c r="D48" s="41">
        <f t="shared" si="12"/>
        <v>353978.56000000006</v>
      </c>
      <c r="E48" s="41">
        <f t="shared" si="12"/>
        <v>327279.51</v>
      </c>
      <c r="F48" s="41">
        <f t="shared" si="12"/>
        <v>351177.48000000004</v>
      </c>
      <c r="G48" s="41">
        <f t="shared" si="12"/>
        <v>140495.30000000002</v>
      </c>
      <c r="H48" s="41">
        <f t="shared" si="12"/>
        <v>83966.31</v>
      </c>
      <c r="I48" s="41">
        <f t="shared" si="12"/>
        <v>138364.85</v>
      </c>
      <c r="J48" s="41">
        <f t="shared" si="12"/>
        <v>115611.28000000001</v>
      </c>
      <c r="K48" s="41">
        <f t="shared" si="12"/>
        <v>202696.78</v>
      </c>
      <c r="L48" s="42">
        <f>SUM(B48:K48)</f>
        <v>1849513.6200000003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37232.45</v>
      </c>
      <c r="C54" s="41">
        <f aca="true" t="shared" si="14" ref="C54:J54">SUM(C55:C66)</f>
        <v>98711.1</v>
      </c>
      <c r="D54" s="41">
        <f t="shared" si="14"/>
        <v>353978.56</v>
      </c>
      <c r="E54" s="41">
        <f t="shared" si="14"/>
        <v>327279.51</v>
      </c>
      <c r="F54" s="41">
        <f t="shared" si="14"/>
        <v>351177.48</v>
      </c>
      <c r="G54" s="41">
        <f t="shared" si="14"/>
        <v>140495.29</v>
      </c>
      <c r="H54" s="41">
        <f t="shared" si="14"/>
        <v>83966.31</v>
      </c>
      <c r="I54" s="41">
        <f>SUM(I55:I69)</f>
        <v>138364.85</v>
      </c>
      <c r="J54" s="41">
        <f t="shared" si="14"/>
        <v>115611.28</v>
      </c>
      <c r="K54" s="41">
        <f>SUM(K55:K68)</f>
        <v>202696.78</v>
      </c>
      <c r="L54" s="46">
        <f>SUM(B54:K54)</f>
        <v>1849513.6100000003</v>
      </c>
      <c r="M54" s="40"/>
    </row>
    <row r="55" spans="1:13" ht="18.75" customHeight="1">
      <c r="A55" s="47" t="s">
        <v>51</v>
      </c>
      <c r="B55" s="48">
        <v>37232.45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37232.45</v>
      </c>
      <c r="M55" s="40"/>
    </row>
    <row r="56" spans="1:12" ht="18.75" customHeight="1">
      <c r="A56" s="47" t="s">
        <v>61</v>
      </c>
      <c r="B56" s="17">
        <v>0</v>
      </c>
      <c r="C56" s="48">
        <v>86194.53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86194.53</v>
      </c>
    </row>
    <row r="57" spans="1:12" ht="18.75" customHeight="1">
      <c r="A57" s="47" t="s">
        <v>62</v>
      </c>
      <c r="B57" s="17">
        <v>0</v>
      </c>
      <c r="C57" s="48">
        <v>12516.57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12516.57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353978.56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353978.56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327279.51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327279.51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351177.48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351177.48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140495.29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140495.29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83966.31</v>
      </c>
      <c r="I62" s="17">
        <v>0</v>
      </c>
      <c r="J62" s="17">
        <v>0</v>
      </c>
      <c r="K62" s="17">
        <v>0</v>
      </c>
      <c r="L62" s="46">
        <f t="shared" si="15"/>
        <v>83966.31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115611.28</v>
      </c>
      <c r="K64" s="17">
        <v>0</v>
      </c>
      <c r="L64" s="46">
        <f t="shared" si="15"/>
        <v>115611.28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87443.39</v>
      </c>
      <c r="L65" s="46">
        <f t="shared" si="15"/>
        <v>87443.39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115253.39</v>
      </c>
      <c r="L66" s="46">
        <f t="shared" si="15"/>
        <v>115253.39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138364.85</v>
      </c>
      <c r="J69" s="52">
        <v>0</v>
      </c>
      <c r="K69" s="52">
        <v>0</v>
      </c>
      <c r="L69" s="51">
        <f>SUM(B69:K69)</f>
        <v>138364.85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1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2021-09-16T19:54:36Z</dcterms:modified>
  <cp:category/>
  <cp:version/>
  <cp:contentType/>
  <cp:contentStatus/>
</cp:coreProperties>
</file>