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<sst xmlns="http://schemas.openxmlformats.org/spreadsheetml/2006/main" count="79" uniqueCount="78">
  <si>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</si>
  <si>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</si>
  <si>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</si>
  <si>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</si>
  <si>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</si>
  <si>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</si>
  <si>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</si>
  <si>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</si>
  <si>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</si>
  <si>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</si>
  <si>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</si>
  <si>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</si>
  <si>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</si>
  <si>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</si>
  <si>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</si>
  <si>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</si>
  <si>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</si>
  <si>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</si>
  <si>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</si>
  <si>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</si>
  <si>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</si>
  <si>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</si>
  <si>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</si>
  <si>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</si>
  <si>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</si>
  <si>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</si>
  <si>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</si>
  <si>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</si>
  <si>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</si>
  <si>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</si>
  <si>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</si>
  <si>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</si>
  <si>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</si>
  <si>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</si>
  <si>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</si>
  <si>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</si>
  <si>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</si>
  <si>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</si>
  <si>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</si>
  <si>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</si>
  <si>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</si>
  <si>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</si>
  <si>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</si>
  <si>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</si>
  <si>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</si>
  <si>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</si>
  <si>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</si>
  <si>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</si>
  <si>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</si>
  <si>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</si>
  <si>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</si>
  <si>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</si>
  <si>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</si>
  <si>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</si>
  <si>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</si>
  <si>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</si>
  <si>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</si>
  <si>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</si>
  <si>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</si>
  <si>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</si>
  <si>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</si>
  <si>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</si>
  <si>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</si>
  <si>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</si>
  <si>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</si>
  <si>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</si>
  <si>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</si>
  <si>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</si>
  <si>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</si>
  <si>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</si>
  <si>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</si>
  <si>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</si>
  <si>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</si>
  <si>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</si>
  <si>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</si>
  <si>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</si>
  <si>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15/09/21 - VENCIMENTO 22/09/21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</si>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</sst>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72055</v>
      </c>
      <c r="C7" s="10">
        <f>C8+C11</f>
        <v>91243</v>
      </c>
      <c r="D7" s="10">
        <f aca="true" t="shared" si="0" ref="D7:K7">D8+D11</f>
        <v>260260</v>
      </c>
      <c r="E7" s="10">
        <f t="shared" si="0"/>
        <v>222440</v>
      </c>
      <c r="F7" s="10">
        <f t="shared" si="0"/>
        <v>230650</v>
      </c>
      <c r="G7" s="10">
        <f t="shared" si="0"/>
        <v>120665</v>
      </c>
      <c r="H7" s="10">
        <f t="shared" si="0"/>
        <v>62757</v>
      </c>
      <c r="I7" s="10">
        <f t="shared" si="0"/>
        <v>104204</v>
      </c>
      <c r="J7" s="10">
        <f t="shared" si="0"/>
        <v>93400</v>
      </c>
      <c r="K7" s="10">
        <f t="shared" si="0"/>
        <v>183057</v>
      </c>
      <c r="L7" s="10">
        <f>SUM(B7:K7)</f>
        <v>1440731</v>
      </c>
      <c r="M7" s="11"/>
    </row>
    <row r="8" spans="1:13" ht="17.25" customHeight="1">
      <c r="A8" s="12" t="s">
        <v>18</v>
      </c>
      <c r="B8" s="13">
        <f>B9+B10</f>
        <v>5799</v>
      </c>
      <c r="C8" s="13">
        <f aca="true" t="shared" si="1" ref="C8:K8">C9+C10</f>
        <v>6757</v>
      </c>
      <c r="D8" s="13">
        <f t="shared" si="1"/>
        <v>20477</v>
      </c>
      <c r="E8" s="13">
        <f t="shared" si="1"/>
        <v>15292</v>
      </c>
      <c r="F8" s="13">
        <f t="shared" si="1"/>
        <v>15108</v>
      </c>
      <c r="G8" s="13">
        <f t="shared" si="1"/>
        <v>9768</v>
      </c>
      <c r="H8" s="13">
        <f t="shared" si="1"/>
        <v>4687</v>
      </c>
      <c r="I8" s="13">
        <f t="shared" si="1"/>
        <v>5613</v>
      </c>
      <c r="J8" s="13">
        <f t="shared" si="1"/>
        <v>6328</v>
      </c>
      <c r="K8" s="13">
        <f t="shared" si="1"/>
        <v>12028</v>
      </c>
      <c r="L8" s="13">
        <f>SUM(B8:K8)</f>
        <v>101857</v>
      </c>
      <c r="M8"/>
    </row>
    <row r="9" spans="1:13" ht="17.25" customHeight="1">
      <c r="A9" s="14" t="s">
        <v>19</v>
      </c>
      <c r="B9" s="15">
        <v>5794</v>
      </c>
      <c r="C9" s="15">
        <v>6757</v>
      </c>
      <c r="D9" s="15">
        <v>20477</v>
      </c>
      <c r="E9" s="15">
        <v>15292</v>
      </c>
      <c r="F9" s="15">
        <v>15108</v>
      </c>
      <c r="G9" s="15">
        <v>9768</v>
      </c>
      <c r="H9" s="15">
        <v>4684</v>
      </c>
      <c r="I9" s="15">
        <v>5613</v>
      </c>
      <c r="J9" s="15">
        <v>6328</v>
      </c>
      <c r="K9" s="15">
        <v>12028</v>
      </c>
      <c r="L9" s="13">
        <f>SUM(B9:K9)</f>
        <v>101849</v>
      </c>
      <c r="M9"/>
    </row>
    <row r="10" spans="1:13" ht="17.25" customHeight="1">
      <c r="A10" s="14" t="s">
        <v>20</v>
      </c>
      <c r="B10" s="15">
        <v>5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</v>
      </c>
      <c r="I10" s="15">
        <v>0</v>
      </c>
      <c r="J10" s="15">
        <v>0</v>
      </c>
      <c r="K10" s="15">
        <v>0</v>
      </c>
      <c r="L10" s="13">
        <f>SUM(B10:K10)</f>
        <v>8</v>
      </c>
      <c r="M10"/>
    </row>
    <row r="11" spans="1:13" ht="17.25" customHeight="1">
      <c r="A11" s="12" t="s">
        <v>21</v>
      </c>
      <c r="B11" s="15">
        <v>66256</v>
      </c>
      <c r="C11" s="15">
        <v>84486</v>
      </c>
      <c r="D11" s="15">
        <v>239783</v>
      </c>
      <c r="E11" s="15">
        <v>207148</v>
      </c>
      <c r="F11" s="15">
        <v>215542</v>
      </c>
      <c r="G11" s="15">
        <v>110897</v>
      </c>
      <c r="H11" s="15">
        <v>58070</v>
      </c>
      <c r="I11" s="15">
        <v>98591</v>
      </c>
      <c r="J11" s="15">
        <v>87072</v>
      </c>
      <c r="K11" s="15">
        <v>171029</v>
      </c>
      <c r="L11" s="13">
        <f>SUM(B11:K11)</f>
        <v>1338874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5.9243</v>
      </c>
      <c r="C13" s="20">
        <v>3.1225</v>
      </c>
      <c r="D13" s="20">
        <v>3.7187</v>
      </c>
      <c r="E13" s="20">
        <v>3.7607</v>
      </c>
      <c r="F13" s="20">
        <v>3.3291</v>
      </c>
      <c r="G13" s="20">
        <v>3.6582</v>
      </c>
      <c r="H13" s="20">
        <v>4.0306</v>
      </c>
      <c r="I13" s="20">
        <v>3.3477</v>
      </c>
      <c r="J13" s="20">
        <v>3.6046</v>
      </c>
      <c r="K13" s="20">
        <v>2.943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1.166808875177106</v>
      </c>
      <c r="C15" s="22">
        <v>1.329461747720108</v>
      </c>
      <c r="D15" s="22">
        <v>1.29550206877637</v>
      </c>
      <c r="E15" s="22">
        <v>1.217358159658752</v>
      </c>
      <c r="F15" s="22">
        <v>1.40044745277166</v>
      </c>
      <c r="G15" s="22">
        <v>1.33915583836358</v>
      </c>
      <c r="H15" s="22">
        <v>1.360424120265715</v>
      </c>
      <c r="I15" s="22">
        <v>1.320244761764079</v>
      </c>
      <c r="J15" s="22">
        <v>1.579592772176168</v>
      </c>
      <c r="K15" s="22">
        <v>1.23197440485203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500832.08</v>
      </c>
      <c r="C17" s="25">
        <f aca="true" t="shared" si="2" ref="C17:K17">C18+C19+C20+C21+C22+C23+C24</f>
        <v>385569.63</v>
      </c>
      <c r="D17" s="25">
        <f t="shared" si="2"/>
        <v>1285991.77</v>
      </c>
      <c r="E17" s="25">
        <f t="shared" si="2"/>
        <v>1042283.24</v>
      </c>
      <c r="F17" s="25">
        <f t="shared" si="2"/>
        <v>1106292.74</v>
      </c>
      <c r="G17" s="25">
        <f t="shared" si="2"/>
        <v>609832.19</v>
      </c>
      <c r="H17" s="25">
        <f t="shared" si="2"/>
        <v>357568.14</v>
      </c>
      <c r="I17" s="25">
        <f t="shared" si="2"/>
        <v>466540.7</v>
      </c>
      <c r="J17" s="25">
        <f t="shared" si="2"/>
        <v>544880.81</v>
      </c>
      <c r="K17" s="25">
        <f t="shared" si="2"/>
        <v>680028.1900000001</v>
      </c>
      <c r="L17" s="25">
        <f>L18+L19+L20+L21+L22+L23+L24</f>
        <v>6979819.489999999</v>
      </c>
      <c r="M17"/>
    </row>
    <row r="18" spans="1:13" ht="17.25" customHeight="1">
      <c r="A18" s="26" t="s">
        <v>24</v>
      </c>
      <c r="B18" s="33">
        <f aca="true" t="shared" si="3" ref="B18:K18">ROUND(B13*B7,2)</f>
        <v>426875.44</v>
      </c>
      <c r="C18" s="33">
        <f t="shared" si="3"/>
        <v>284906.27</v>
      </c>
      <c r="D18" s="33">
        <f t="shared" si="3"/>
        <v>967828.86</v>
      </c>
      <c r="E18" s="33">
        <f t="shared" si="3"/>
        <v>836530.11</v>
      </c>
      <c r="F18" s="33">
        <f t="shared" si="3"/>
        <v>767856.92</v>
      </c>
      <c r="G18" s="33">
        <f t="shared" si="3"/>
        <v>441416.7</v>
      </c>
      <c r="H18" s="33">
        <f t="shared" si="3"/>
        <v>252948.36</v>
      </c>
      <c r="I18" s="33">
        <f t="shared" si="3"/>
        <v>348843.73</v>
      </c>
      <c r="J18" s="33">
        <f t="shared" si="3"/>
        <v>336669.64</v>
      </c>
      <c r="K18" s="33">
        <f t="shared" si="3"/>
        <v>538736.75</v>
      </c>
      <c r="L18" s="33">
        <f aca="true" t="shared" si="4" ref="L18:L24">SUM(B18:K18)</f>
        <v>5202612.779999999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71206.61</v>
      </c>
      <c r="C19" s="33">
        <f t="shared" si="5"/>
        <v>93865.72</v>
      </c>
      <c r="D19" s="33">
        <f t="shared" si="5"/>
        <v>285995.43</v>
      </c>
      <c r="E19" s="33">
        <f t="shared" si="5"/>
        <v>181826.65</v>
      </c>
      <c r="F19" s="33">
        <f t="shared" si="5"/>
        <v>307486.35</v>
      </c>
      <c r="G19" s="33">
        <f t="shared" si="5"/>
        <v>149709.05</v>
      </c>
      <c r="H19" s="33">
        <f t="shared" si="5"/>
        <v>91168.69</v>
      </c>
      <c r="I19" s="33">
        <f t="shared" si="5"/>
        <v>111715.38</v>
      </c>
      <c r="J19" s="33">
        <f t="shared" si="5"/>
        <v>195131.29</v>
      </c>
      <c r="K19" s="33">
        <f t="shared" si="5"/>
        <v>124973.14</v>
      </c>
      <c r="L19" s="33">
        <f t="shared" si="4"/>
        <v>1613078.3099999998</v>
      </c>
      <c r="M19"/>
    </row>
    <row r="20" spans="1:13" ht="17.25" customHeight="1">
      <c r="A20" s="27" t="s">
        <v>26</v>
      </c>
      <c r="B20" s="33">
        <v>1364.09</v>
      </c>
      <c r="C20" s="33">
        <v>5411.7</v>
      </c>
      <c r="D20" s="33">
        <v>29395.6</v>
      </c>
      <c r="E20" s="33">
        <v>21154.6</v>
      </c>
      <c r="F20" s="33">
        <v>29563.53</v>
      </c>
      <c r="G20" s="33">
        <v>18950.5</v>
      </c>
      <c r="H20" s="33">
        <v>12065.15</v>
      </c>
      <c r="I20" s="33">
        <v>4595.65</v>
      </c>
      <c r="J20" s="33">
        <v>10308</v>
      </c>
      <c r="K20" s="33">
        <v>13546.42</v>
      </c>
      <c r="L20" s="33">
        <f t="shared" si="4"/>
        <v>146355.24</v>
      </c>
      <c r="M20"/>
    </row>
    <row r="21" spans="1:13" ht="17.25" customHeight="1">
      <c r="A21" s="27" t="s">
        <v>27</v>
      </c>
      <c r="B21" s="33">
        <v>1385.94</v>
      </c>
      <c r="C21" s="29">
        <v>1385.94</v>
      </c>
      <c r="D21" s="29">
        <v>2771.88</v>
      </c>
      <c r="E21" s="29">
        <v>2771.88</v>
      </c>
      <c r="F21" s="33">
        <v>1385.94</v>
      </c>
      <c r="G21" s="29">
        <v>0</v>
      </c>
      <c r="H21" s="33">
        <v>1385.94</v>
      </c>
      <c r="I21" s="29">
        <v>1385.94</v>
      </c>
      <c r="J21" s="29">
        <v>2771.88</v>
      </c>
      <c r="K21" s="29">
        <v>2771.88</v>
      </c>
      <c r="L21" s="33">
        <f t="shared" si="4"/>
        <v>18017.22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-244.06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-244.06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-110657.37</v>
      </c>
      <c r="C27" s="33">
        <f t="shared" si="6"/>
        <v>-29730.8</v>
      </c>
      <c r="D27" s="33">
        <f t="shared" si="6"/>
        <v>-90098.8</v>
      </c>
      <c r="E27" s="33">
        <f t="shared" si="6"/>
        <v>-71997.37</v>
      </c>
      <c r="F27" s="33">
        <f t="shared" si="6"/>
        <v>-66475.2</v>
      </c>
      <c r="G27" s="33">
        <f t="shared" si="6"/>
        <v>-42979.2</v>
      </c>
      <c r="H27" s="33">
        <f t="shared" si="6"/>
        <v>-28708.829999999998</v>
      </c>
      <c r="I27" s="33">
        <f t="shared" si="6"/>
        <v>-34146.560000000005</v>
      </c>
      <c r="J27" s="33">
        <f t="shared" si="6"/>
        <v>-27843.2</v>
      </c>
      <c r="K27" s="33">
        <f t="shared" si="6"/>
        <v>-52923.2</v>
      </c>
      <c r="L27" s="33">
        <f aca="true" t="shared" si="7" ref="L27:L34">SUM(B27:K27)</f>
        <v>-555560.53</v>
      </c>
      <c r="M27"/>
    </row>
    <row r="28" spans="1:13" ht="18.75" customHeight="1">
      <c r="A28" s="27" t="s">
        <v>30</v>
      </c>
      <c r="B28" s="33">
        <f>B29+B30+B31+B32</f>
        <v>-25493.6</v>
      </c>
      <c r="C28" s="33">
        <f aca="true" t="shared" si="8" ref="C28:K28">C29+C30+C31+C32</f>
        <v>-29730.8</v>
      </c>
      <c r="D28" s="33">
        <f t="shared" si="8"/>
        <v>-90098.8</v>
      </c>
      <c r="E28" s="33">
        <f t="shared" si="8"/>
        <v>-67284.8</v>
      </c>
      <c r="F28" s="33">
        <f t="shared" si="8"/>
        <v>-66475.2</v>
      </c>
      <c r="G28" s="33">
        <f t="shared" si="8"/>
        <v>-42979.2</v>
      </c>
      <c r="H28" s="33">
        <f t="shared" si="8"/>
        <v>-20609.6</v>
      </c>
      <c r="I28" s="33">
        <f t="shared" si="8"/>
        <v>-34146.560000000005</v>
      </c>
      <c r="J28" s="33">
        <f t="shared" si="8"/>
        <v>-27843.2</v>
      </c>
      <c r="K28" s="33">
        <f t="shared" si="8"/>
        <v>-52923.2</v>
      </c>
      <c r="L28" s="33">
        <f t="shared" si="7"/>
        <v>-457584.96</v>
      </c>
      <c r="M28"/>
    </row>
    <row r="29" spans="1:13" s="36" customFormat="1" ht="18.75" customHeight="1">
      <c r="A29" s="34" t="s">
        <v>58</v>
      </c>
      <c r="B29" s="33">
        <f>-ROUND((B9)*$E$3,2)</f>
        <v>-25493.6</v>
      </c>
      <c r="C29" s="33">
        <f aca="true" t="shared" si="9" ref="C29:K29">-ROUND((C9)*$E$3,2)</f>
        <v>-29730.8</v>
      </c>
      <c r="D29" s="33">
        <f t="shared" si="9"/>
        <v>-90098.8</v>
      </c>
      <c r="E29" s="33">
        <f t="shared" si="9"/>
        <v>-67284.8</v>
      </c>
      <c r="F29" s="33">
        <f t="shared" si="9"/>
        <v>-66475.2</v>
      </c>
      <c r="G29" s="33">
        <f t="shared" si="9"/>
        <v>-42979.2</v>
      </c>
      <c r="H29" s="33">
        <f t="shared" si="9"/>
        <v>-20609.6</v>
      </c>
      <c r="I29" s="33">
        <f t="shared" si="9"/>
        <v>-24697.2</v>
      </c>
      <c r="J29" s="33">
        <f t="shared" si="9"/>
        <v>-27843.2</v>
      </c>
      <c r="K29" s="33">
        <f t="shared" si="9"/>
        <v>-52923.2</v>
      </c>
      <c r="L29" s="33">
        <f t="shared" si="7"/>
        <v>-448135.60000000003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-174.58</v>
      </c>
      <c r="J31" s="17">
        <v>0</v>
      </c>
      <c r="K31" s="17">
        <v>0</v>
      </c>
      <c r="L31" s="33">
        <f t="shared" si="7"/>
        <v>-174.58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-9274.78</v>
      </c>
      <c r="J32" s="17">
        <v>0</v>
      </c>
      <c r="K32" s="17">
        <v>0</v>
      </c>
      <c r="L32" s="33">
        <f t="shared" si="7"/>
        <v>-9274.78</v>
      </c>
      <c r="M32"/>
    </row>
    <row r="33" spans="1:13" s="36" customFormat="1" ht="18.75" customHeight="1">
      <c r="A33" s="27" t="s">
        <v>34</v>
      </c>
      <c r="B33" s="38">
        <f>SUM(B34:B45)</f>
        <v>-85163.77</v>
      </c>
      <c r="C33" s="38">
        <f aca="true" t="shared" si="10" ref="C33:K33">SUM(C34:C45)</f>
        <v>0</v>
      </c>
      <c r="D33" s="38">
        <f t="shared" si="10"/>
        <v>0</v>
      </c>
      <c r="E33" s="38">
        <f t="shared" si="10"/>
        <v>-4712.57</v>
      </c>
      <c r="F33" s="38">
        <f t="shared" si="10"/>
        <v>0</v>
      </c>
      <c r="G33" s="38">
        <f t="shared" si="10"/>
        <v>0</v>
      </c>
      <c r="H33" s="38">
        <f t="shared" si="10"/>
        <v>-8099.23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-97975.56999999999</v>
      </c>
      <c r="M33"/>
    </row>
    <row r="34" spans="1:13" ht="18.75" customHeight="1">
      <c r="A34" s="37" t="s">
        <v>35</v>
      </c>
      <c r="B34" s="38">
        <v>-64501.86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7"/>
        <v>-64501.86</v>
      </c>
      <c r="M34"/>
    </row>
    <row r="35" spans="1:13" ht="18.75" customHeight="1">
      <c r="A35" s="37" t="s">
        <v>36</v>
      </c>
      <c r="B35" s="33">
        <v>-20661.91</v>
      </c>
      <c r="C35" s="17">
        <v>0</v>
      </c>
      <c r="D35" s="17">
        <v>0</v>
      </c>
      <c r="E35" s="33">
        <v>-4712.57</v>
      </c>
      <c r="F35" s="28">
        <v>0</v>
      </c>
      <c r="G35" s="28">
        <v>0</v>
      </c>
      <c r="H35" s="33">
        <v>-8099.23</v>
      </c>
      <c r="I35" s="17">
        <v>0</v>
      </c>
      <c r="J35" s="28">
        <v>0</v>
      </c>
      <c r="K35" s="17">
        <v>0</v>
      </c>
      <c r="L35" s="33">
        <f>SUM(B35:K35)</f>
        <v>-33473.71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aca="true" t="shared" si="11" ref="L37:L46">SUM(B37:K37)</f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390174.71</v>
      </c>
      <c r="C48" s="41">
        <f aca="true" t="shared" si="12" ref="C48:K48">IF(C17+C27+C40+C49&lt;0,0,C17+C27+C49)</f>
        <v>355838.83</v>
      </c>
      <c r="D48" s="41">
        <f t="shared" si="12"/>
        <v>1195892.97</v>
      </c>
      <c r="E48" s="41">
        <f t="shared" si="12"/>
        <v>970285.87</v>
      </c>
      <c r="F48" s="41">
        <f t="shared" si="12"/>
        <v>1039817.54</v>
      </c>
      <c r="G48" s="41">
        <f t="shared" si="12"/>
        <v>566852.99</v>
      </c>
      <c r="H48" s="41">
        <f t="shared" si="12"/>
        <v>328859.31</v>
      </c>
      <c r="I48" s="41">
        <f t="shared" si="12"/>
        <v>432394.14</v>
      </c>
      <c r="J48" s="41">
        <f t="shared" si="12"/>
        <v>517037.61000000004</v>
      </c>
      <c r="K48" s="41">
        <f t="shared" si="12"/>
        <v>627104.9900000001</v>
      </c>
      <c r="L48" s="42">
        <f>SUM(B48:K48)</f>
        <v>6424258.96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390174.71</v>
      </c>
      <c r="C54" s="41">
        <f aca="true" t="shared" si="14" ref="C54:J54">SUM(C55:C66)</f>
        <v>355838.82999999996</v>
      </c>
      <c r="D54" s="41">
        <f t="shared" si="14"/>
        <v>1195892.97</v>
      </c>
      <c r="E54" s="41">
        <f t="shared" si="14"/>
        <v>970285.86</v>
      </c>
      <c r="F54" s="41">
        <f t="shared" si="14"/>
        <v>1039817.53</v>
      </c>
      <c r="G54" s="41">
        <f t="shared" si="14"/>
        <v>566852.99</v>
      </c>
      <c r="H54" s="41">
        <f t="shared" si="14"/>
        <v>328859.32</v>
      </c>
      <c r="I54" s="41">
        <f>SUM(I55:I69)</f>
        <v>432394.14</v>
      </c>
      <c r="J54" s="41">
        <f t="shared" si="14"/>
        <v>517037.61</v>
      </c>
      <c r="K54" s="41">
        <f>SUM(K55:K68)</f>
        <v>627104.99</v>
      </c>
      <c r="L54" s="46">
        <f>SUM(B54:K54)</f>
        <v>6424258.950000001</v>
      </c>
      <c r="M54" s="40"/>
    </row>
    <row r="55" spans="1:13" ht="18.75" customHeight="1">
      <c r="A55" s="47" t="s">
        <v>51</v>
      </c>
      <c r="B55" s="48">
        <v>390174.71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390174.71</v>
      </c>
      <c r="M55" s="40"/>
    </row>
    <row r="56" spans="1:12" ht="18.75" customHeight="1">
      <c r="A56" s="47" t="s">
        <v>61</v>
      </c>
      <c r="B56" s="17">
        <v>0</v>
      </c>
      <c r="C56" s="48">
        <v>310754.05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310754.05</v>
      </c>
    </row>
    <row r="57" spans="1:12" ht="18.75" customHeight="1">
      <c r="A57" s="47" t="s">
        <v>62</v>
      </c>
      <c r="B57" s="17">
        <v>0</v>
      </c>
      <c r="C57" s="48">
        <v>45084.78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45084.78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1195892.97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1195892.97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970285.86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970285.86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1039817.53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1039817.53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566852.99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566852.99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328859.32</v>
      </c>
      <c r="I62" s="17">
        <v>0</v>
      </c>
      <c r="J62" s="17">
        <v>0</v>
      </c>
      <c r="K62" s="17">
        <v>0</v>
      </c>
      <c r="L62" s="46">
        <f t="shared" si="15"/>
        <v>328859.32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517037.61</v>
      </c>
      <c r="K64" s="17">
        <v>0</v>
      </c>
      <c r="L64" s="46">
        <f t="shared" si="15"/>
        <v>517037.61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353310.95</v>
      </c>
      <c r="L65" s="46">
        <f t="shared" si="15"/>
        <v>353310.95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273794.04</v>
      </c>
      <c r="L66" s="46">
        <f t="shared" si="15"/>
        <v>273794.04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432394.14</v>
      </c>
      <c r="J69" s="53">
        <v>0</v>
      </c>
      <c r="K69" s="53">
        <v>0</v>
      </c>
      <c r="L69" s="51">
        <f>SUM(B69:K69)</f>
        <v>432394.14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6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2021-09-21T17:52:33Z</dcterms:modified>
  <cp:category/>
  <cp:version/>
  <cp:contentType/>
  <cp:contentStatus/>
</cp:coreProperties>
</file>