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<sst xmlns="http://schemas.openxmlformats.org/spreadsheetml/2006/main" count="79" uniqueCount="78">
  <si>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</si>
  <si>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</si>
  <si>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</si>
  <si>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</si>
  <si>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</si>
  <si>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</si>
  <si>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</si>
  <si>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</si>
  <si>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</si>
  <si>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</si>
  <si>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</si>
  <si>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</si>
  <si>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</si>
  <si>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</si>
  <si>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</si>
  <si>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</si>
  <si>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</si>
  <si>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</si>
  <si>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</si>
  <si>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</si>
  <si>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</si>
  <si>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</si>
  <si>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</si>
  <si>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</si>
  <si>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</si>
  <si>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</si>
  <si>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</si>
  <si>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</si>
  <si>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</si>
  <si>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</si>
  <si>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</si>
  <si>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</si>
  <si>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</si>
  <si>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</si>
  <si>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</si>
  <si>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</si>
  <si>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</si>
  <si>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</si>
  <si>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</si>
  <si>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</si>
  <si>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</si>
  <si>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</si>
  <si>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</si>
  <si>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</si>
  <si>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</si>
  <si>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</si>
  <si>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</si>
  <si>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</si>
  <si>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</si>
  <si>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</si>
  <si>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</si>
  <si>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</si>
  <si>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</si>
  <si>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</si>
  <si>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</si>
  <si>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</si>
  <si>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</si>
  <si>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</si>
  <si>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</si>
  <si>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</si>
  <si>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</si>
  <si>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</si>
  <si>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</si>
  <si>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</si>
  <si>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</si>
  <si>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</si>
  <si>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</si>
  <si>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</si>
  <si>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</si>
  <si>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</si>
  <si>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</si>
  <si>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</si>
  <si>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</si>
  <si>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</si>
  <si>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</si>
  <si>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</si>
  <si>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16/09/21 - VENCIMENTO 23/09/21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</si>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</sst>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32">
      <selection activeCell="N43" sqref="N43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71571</v>
      </c>
      <c r="C7" s="10">
        <f>C8+C11</f>
        <v>89154</v>
      </c>
      <c r="D7" s="10">
        <f aca="true" t="shared" si="0" ref="D7:K7">D8+D11</f>
        <v>254414</v>
      </c>
      <c r="E7" s="10">
        <f t="shared" si="0"/>
        <v>216390</v>
      </c>
      <c r="F7" s="10">
        <f t="shared" si="0"/>
        <v>224476</v>
      </c>
      <c r="G7" s="10">
        <f t="shared" si="0"/>
        <v>119874</v>
      </c>
      <c r="H7" s="10">
        <f t="shared" si="0"/>
        <v>63321</v>
      </c>
      <c r="I7" s="10">
        <f t="shared" si="0"/>
        <v>103339</v>
      </c>
      <c r="J7" s="10">
        <f t="shared" si="0"/>
        <v>93268</v>
      </c>
      <c r="K7" s="10">
        <f t="shared" si="0"/>
        <v>180693</v>
      </c>
      <c r="L7" s="10">
        <f>SUM(B7:K7)</f>
        <v>1416500</v>
      </c>
      <c r="M7" s="11"/>
    </row>
    <row r="8" spans="1:13" ht="17.25" customHeight="1">
      <c r="A8" s="12" t="s">
        <v>18</v>
      </c>
      <c r="B8" s="13">
        <f>B9+B10</f>
        <v>5679</v>
      </c>
      <c r="C8" s="13">
        <f aca="true" t="shared" si="1" ref="C8:K8">C9+C10</f>
        <v>6892</v>
      </c>
      <c r="D8" s="13">
        <f t="shared" si="1"/>
        <v>19861</v>
      </c>
      <c r="E8" s="13">
        <f t="shared" si="1"/>
        <v>14510</v>
      </c>
      <c r="F8" s="13">
        <f t="shared" si="1"/>
        <v>14665</v>
      </c>
      <c r="G8" s="13">
        <f t="shared" si="1"/>
        <v>9745</v>
      </c>
      <c r="H8" s="13">
        <f t="shared" si="1"/>
        <v>4853</v>
      </c>
      <c r="I8" s="13">
        <f t="shared" si="1"/>
        <v>5460</v>
      </c>
      <c r="J8" s="13">
        <f t="shared" si="1"/>
        <v>6223</v>
      </c>
      <c r="K8" s="13">
        <f t="shared" si="1"/>
        <v>11942</v>
      </c>
      <c r="L8" s="13">
        <f>SUM(B8:K8)</f>
        <v>99830</v>
      </c>
      <c r="M8"/>
    </row>
    <row r="9" spans="1:13" ht="17.25" customHeight="1">
      <c r="A9" s="14" t="s">
        <v>19</v>
      </c>
      <c r="B9" s="15">
        <v>5679</v>
      </c>
      <c r="C9" s="15">
        <v>6892</v>
      </c>
      <c r="D9" s="15">
        <v>19861</v>
      </c>
      <c r="E9" s="15">
        <v>14510</v>
      </c>
      <c r="F9" s="15">
        <v>14665</v>
      </c>
      <c r="G9" s="15">
        <v>9745</v>
      </c>
      <c r="H9" s="15">
        <v>4848</v>
      </c>
      <c r="I9" s="15">
        <v>5460</v>
      </c>
      <c r="J9" s="15">
        <v>6223</v>
      </c>
      <c r="K9" s="15">
        <v>11942</v>
      </c>
      <c r="L9" s="13">
        <f>SUM(B9:K9)</f>
        <v>99825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65892</v>
      </c>
      <c r="C11" s="15">
        <v>82262</v>
      </c>
      <c r="D11" s="15">
        <v>234553</v>
      </c>
      <c r="E11" s="15">
        <v>201880</v>
      </c>
      <c r="F11" s="15">
        <v>209811</v>
      </c>
      <c r="G11" s="15">
        <v>110129</v>
      </c>
      <c r="H11" s="15">
        <v>58468</v>
      </c>
      <c r="I11" s="15">
        <v>97879</v>
      </c>
      <c r="J11" s="15">
        <v>87045</v>
      </c>
      <c r="K11" s="15">
        <v>168751</v>
      </c>
      <c r="L11" s="13">
        <f>SUM(B11:K11)</f>
        <v>1316670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1.179255627041987</v>
      </c>
      <c r="C15" s="22">
        <v>1.356159193238078</v>
      </c>
      <c r="D15" s="22">
        <v>1.320348977861346</v>
      </c>
      <c r="E15" s="22">
        <v>1.242932489368681</v>
      </c>
      <c r="F15" s="22">
        <v>1.432601421411306</v>
      </c>
      <c r="G15" s="22">
        <v>1.362317313125175</v>
      </c>
      <c r="H15" s="22">
        <v>1.349365591126612</v>
      </c>
      <c r="I15" s="22">
        <v>1.329788636028586</v>
      </c>
      <c r="J15" s="22">
        <v>1.582114666349481</v>
      </c>
      <c r="K15" s="22">
        <v>1.249581398869866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502937.45</v>
      </c>
      <c r="C17" s="25">
        <f aca="true" t="shared" si="2" ref="C17:K17">C18+C19+C20+C21+C22+C23+C24</f>
        <v>384072.11</v>
      </c>
      <c r="D17" s="25">
        <f t="shared" si="2"/>
        <v>1281232.2699999998</v>
      </c>
      <c r="E17" s="25">
        <f t="shared" si="2"/>
        <v>1035010.88</v>
      </c>
      <c r="F17" s="25">
        <f t="shared" si="2"/>
        <v>1101300.9300000002</v>
      </c>
      <c r="G17" s="25">
        <f t="shared" si="2"/>
        <v>616443.9700000001</v>
      </c>
      <c r="H17" s="25">
        <f t="shared" si="2"/>
        <v>357812.81</v>
      </c>
      <c r="I17" s="25">
        <f t="shared" si="2"/>
        <v>466148.12</v>
      </c>
      <c r="J17" s="25">
        <f t="shared" si="2"/>
        <v>544590.5199999999</v>
      </c>
      <c r="K17" s="25">
        <f t="shared" si="2"/>
        <v>681271.9</v>
      </c>
      <c r="L17" s="25">
        <f>L18+L19+L20+L21+L22+L23+L24</f>
        <v>6970820.96</v>
      </c>
      <c r="M17"/>
    </row>
    <row r="18" spans="1:13" ht="17.25" customHeight="1">
      <c r="A18" s="26" t="s">
        <v>24</v>
      </c>
      <c r="B18" s="33">
        <f aca="true" t="shared" si="3" ref="B18:K18">ROUND(B13*B7,2)</f>
        <v>424008.08</v>
      </c>
      <c r="C18" s="33">
        <f t="shared" si="3"/>
        <v>278383.37</v>
      </c>
      <c r="D18" s="33">
        <f t="shared" si="3"/>
        <v>946089.34</v>
      </c>
      <c r="E18" s="33">
        <f t="shared" si="3"/>
        <v>813777.87</v>
      </c>
      <c r="F18" s="33">
        <f t="shared" si="3"/>
        <v>747303.05</v>
      </c>
      <c r="G18" s="33">
        <f t="shared" si="3"/>
        <v>438523.07</v>
      </c>
      <c r="H18" s="33">
        <f t="shared" si="3"/>
        <v>255221.62</v>
      </c>
      <c r="I18" s="33">
        <f t="shared" si="3"/>
        <v>345947.97</v>
      </c>
      <c r="J18" s="33">
        <f t="shared" si="3"/>
        <v>336193.83</v>
      </c>
      <c r="K18" s="33">
        <f t="shared" si="3"/>
        <v>531779.5</v>
      </c>
      <c r="L18" s="33">
        <f aca="true" t="shared" si="4" ref="L18:L24">SUM(B18:K18)</f>
        <v>5117227.7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76005.83</v>
      </c>
      <c r="C19" s="33">
        <f t="shared" si="5"/>
        <v>99148.8</v>
      </c>
      <c r="D19" s="33">
        <f t="shared" si="5"/>
        <v>303078.75</v>
      </c>
      <c r="E19" s="33">
        <f t="shared" si="5"/>
        <v>197693.08</v>
      </c>
      <c r="F19" s="33">
        <f t="shared" si="5"/>
        <v>323284.36</v>
      </c>
      <c r="G19" s="33">
        <f t="shared" si="5"/>
        <v>158884.5</v>
      </c>
      <c r="H19" s="33">
        <f t="shared" si="5"/>
        <v>89165.65</v>
      </c>
      <c r="I19" s="33">
        <f t="shared" si="5"/>
        <v>114089.71</v>
      </c>
      <c r="J19" s="33">
        <f t="shared" si="5"/>
        <v>195703.36</v>
      </c>
      <c r="K19" s="33">
        <f t="shared" si="5"/>
        <v>132722.27</v>
      </c>
      <c r="L19" s="33">
        <f t="shared" si="4"/>
        <v>1689776.3099999996</v>
      </c>
      <c r="M19"/>
    </row>
    <row r="20" spans="1:13" ht="17.25" customHeight="1">
      <c r="A20" s="27" t="s">
        <v>26</v>
      </c>
      <c r="B20" s="33">
        <v>1537.6</v>
      </c>
      <c r="C20" s="33">
        <v>5154</v>
      </c>
      <c r="D20" s="33">
        <v>29292.3</v>
      </c>
      <c r="E20" s="33">
        <v>20768.05</v>
      </c>
      <c r="F20" s="33">
        <v>29327.58</v>
      </c>
      <c r="G20" s="33">
        <v>19036.4</v>
      </c>
      <c r="H20" s="33">
        <v>12039.6</v>
      </c>
      <c r="I20" s="33">
        <v>4724.5</v>
      </c>
      <c r="J20" s="33">
        <v>9921.45</v>
      </c>
      <c r="K20" s="33">
        <v>13998.25</v>
      </c>
      <c r="L20" s="33">
        <f t="shared" si="4"/>
        <v>145799.73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-110151.37</v>
      </c>
      <c r="C27" s="33">
        <f t="shared" si="6"/>
        <v>-30324.8</v>
      </c>
      <c r="D27" s="33">
        <f t="shared" si="6"/>
        <v>-87388.4</v>
      </c>
      <c r="E27" s="33">
        <f t="shared" si="6"/>
        <v>-68556.57</v>
      </c>
      <c r="F27" s="33">
        <f t="shared" si="6"/>
        <v>-64526</v>
      </c>
      <c r="G27" s="33">
        <f t="shared" si="6"/>
        <v>-42878</v>
      </c>
      <c r="H27" s="33">
        <f t="shared" si="6"/>
        <v>-29430.43</v>
      </c>
      <c r="I27" s="33">
        <f t="shared" si="6"/>
        <v>-32811.87</v>
      </c>
      <c r="J27" s="33">
        <f t="shared" si="6"/>
        <v>-27381.2</v>
      </c>
      <c r="K27" s="33">
        <f t="shared" si="6"/>
        <v>-52544.8</v>
      </c>
      <c r="L27" s="33">
        <f aca="true" t="shared" si="7" ref="L27:L34">SUM(B27:K27)</f>
        <v>-545993.4400000001</v>
      </c>
      <c r="M27"/>
    </row>
    <row r="28" spans="1:13" ht="18.75" customHeight="1">
      <c r="A28" s="27" t="s">
        <v>30</v>
      </c>
      <c r="B28" s="33">
        <f>B29+B30+B31+B32</f>
        <v>-24987.6</v>
      </c>
      <c r="C28" s="33">
        <f aca="true" t="shared" si="8" ref="C28:K28">C29+C30+C31+C32</f>
        <v>-30324.8</v>
      </c>
      <c r="D28" s="33">
        <f t="shared" si="8"/>
        <v>-87388.4</v>
      </c>
      <c r="E28" s="33">
        <f t="shared" si="8"/>
        <v>-63844</v>
      </c>
      <c r="F28" s="33">
        <f t="shared" si="8"/>
        <v>-64526</v>
      </c>
      <c r="G28" s="33">
        <f t="shared" si="8"/>
        <v>-42878</v>
      </c>
      <c r="H28" s="33">
        <f t="shared" si="8"/>
        <v>-21331.2</v>
      </c>
      <c r="I28" s="33">
        <f t="shared" si="8"/>
        <v>-32811.87</v>
      </c>
      <c r="J28" s="33">
        <f t="shared" si="8"/>
        <v>-27381.2</v>
      </c>
      <c r="K28" s="33">
        <f t="shared" si="8"/>
        <v>-52544.8</v>
      </c>
      <c r="L28" s="33">
        <f t="shared" si="7"/>
        <v>-448017.87</v>
      </c>
      <c r="M28"/>
    </row>
    <row r="29" spans="1:13" s="36" customFormat="1" ht="18.75" customHeight="1">
      <c r="A29" s="34" t="s">
        <v>58</v>
      </c>
      <c r="B29" s="33">
        <f>-ROUND((B9)*$E$3,2)</f>
        <v>-24987.6</v>
      </c>
      <c r="C29" s="33">
        <f aca="true" t="shared" si="9" ref="C29:K29">-ROUND((C9)*$E$3,2)</f>
        <v>-30324.8</v>
      </c>
      <c r="D29" s="33">
        <f t="shared" si="9"/>
        <v>-87388.4</v>
      </c>
      <c r="E29" s="33">
        <f t="shared" si="9"/>
        <v>-63844</v>
      </c>
      <c r="F29" s="33">
        <f t="shared" si="9"/>
        <v>-64526</v>
      </c>
      <c r="G29" s="33">
        <f t="shared" si="9"/>
        <v>-42878</v>
      </c>
      <c r="H29" s="33">
        <f t="shared" si="9"/>
        <v>-21331.2</v>
      </c>
      <c r="I29" s="33">
        <f t="shared" si="9"/>
        <v>-24024</v>
      </c>
      <c r="J29" s="33">
        <f t="shared" si="9"/>
        <v>-27381.2</v>
      </c>
      <c r="K29" s="33">
        <f t="shared" si="9"/>
        <v>-52544.8</v>
      </c>
      <c r="L29" s="33">
        <f t="shared" si="7"/>
        <v>-439230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-197.11</v>
      </c>
      <c r="J31" s="17">
        <v>0</v>
      </c>
      <c r="K31" s="17">
        <v>0</v>
      </c>
      <c r="L31" s="33">
        <f t="shared" si="7"/>
        <v>-197.11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-8590.76</v>
      </c>
      <c r="J32" s="17">
        <v>0</v>
      </c>
      <c r="K32" s="17">
        <v>0</v>
      </c>
      <c r="L32" s="33">
        <f t="shared" si="7"/>
        <v>-8590.76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392786.08</v>
      </c>
      <c r="C48" s="41">
        <f aca="true" t="shared" si="12" ref="C48:K48">IF(C17+C27+C40+C49&lt;0,0,C17+C27+C49)</f>
        <v>353747.31</v>
      </c>
      <c r="D48" s="41">
        <f t="shared" si="12"/>
        <v>1193843.8699999999</v>
      </c>
      <c r="E48" s="41">
        <f t="shared" si="12"/>
        <v>966454.31</v>
      </c>
      <c r="F48" s="41">
        <f t="shared" si="12"/>
        <v>1036774.9300000002</v>
      </c>
      <c r="G48" s="41">
        <f t="shared" si="12"/>
        <v>573565.9700000001</v>
      </c>
      <c r="H48" s="41">
        <f t="shared" si="12"/>
        <v>328382.38</v>
      </c>
      <c r="I48" s="41">
        <f t="shared" si="12"/>
        <v>433336.25</v>
      </c>
      <c r="J48" s="41">
        <f t="shared" si="12"/>
        <v>517209.3199999999</v>
      </c>
      <c r="K48" s="41">
        <f t="shared" si="12"/>
        <v>628727.1</v>
      </c>
      <c r="L48" s="42">
        <f>SUM(B48:K48)</f>
        <v>6424827.52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392786.08</v>
      </c>
      <c r="C54" s="41">
        <f aca="true" t="shared" si="14" ref="C54:J54">SUM(C55:C66)</f>
        <v>353747.30000000005</v>
      </c>
      <c r="D54" s="41">
        <f t="shared" si="14"/>
        <v>1193843.88</v>
      </c>
      <c r="E54" s="41">
        <f t="shared" si="14"/>
        <v>966454.31</v>
      </c>
      <c r="F54" s="41">
        <f t="shared" si="14"/>
        <v>1036774.93</v>
      </c>
      <c r="G54" s="41">
        <f t="shared" si="14"/>
        <v>573565.97</v>
      </c>
      <c r="H54" s="41">
        <f t="shared" si="14"/>
        <v>328382.38</v>
      </c>
      <c r="I54" s="41">
        <f>SUM(I55:I69)</f>
        <v>433336.25</v>
      </c>
      <c r="J54" s="41">
        <f t="shared" si="14"/>
        <v>517209.32</v>
      </c>
      <c r="K54" s="41">
        <f>SUM(K55:K68)</f>
        <v>628727.1000000001</v>
      </c>
      <c r="L54" s="46">
        <f>SUM(B54:K54)</f>
        <v>6424827.520000001</v>
      </c>
      <c r="M54" s="40"/>
    </row>
    <row r="55" spans="1:13" ht="18.75" customHeight="1">
      <c r="A55" s="47" t="s">
        <v>51</v>
      </c>
      <c r="B55" s="48">
        <v>392786.08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392786.08</v>
      </c>
      <c r="M55" s="40"/>
    </row>
    <row r="56" spans="1:12" ht="18.75" customHeight="1">
      <c r="A56" s="47" t="s">
        <v>61</v>
      </c>
      <c r="B56" s="17">
        <v>0</v>
      </c>
      <c r="C56" s="48">
        <v>308892.14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308892.14</v>
      </c>
    </row>
    <row r="57" spans="1:12" ht="18.75" customHeight="1">
      <c r="A57" s="47" t="s">
        <v>62</v>
      </c>
      <c r="B57" s="17">
        <v>0</v>
      </c>
      <c r="C57" s="48">
        <v>44855.16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44855.16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1193843.88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1193843.88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966454.31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966454.31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1036774.93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1036774.93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573565.97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573565.97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328382.38</v>
      </c>
      <c r="I62" s="17">
        <v>0</v>
      </c>
      <c r="J62" s="17">
        <v>0</v>
      </c>
      <c r="K62" s="17">
        <v>0</v>
      </c>
      <c r="L62" s="46">
        <f t="shared" si="15"/>
        <v>328382.38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517209.32</v>
      </c>
      <c r="K64" s="17">
        <v>0</v>
      </c>
      <c r="L64" s="46">
        <f t="shared" si="15"/>
        <v>517209.32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353093.14</v>
      </c>
      <c r="L65" s="46">
        <f t="shared" si="15"/>
        <v>353093.14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275633.96</v>
      </c>
      <c r="L66" s="46">
        <f t="shared" si="15"/>
        <v>275633.96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433336.25</v>
      </c>
      <c r="J69" s="53">
        <v>0</v>
      </c>
      <c r="K69" s="53">
        <v>0</v>
      </c>
      <c r="L69" s="51">
        <f>SUM(B69:K69)</f>
        <v>433336.25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2021-09-22T15:10:04Z</dcterms:modified>
  <cp:category/>
  <cp:version/>
  <cp:contentType/>
  <cp:contentStatus/>
</cp:coreProperties>
</file>