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<sst xmlns="http://schemas.openxmlformats.org/spreadsheetml/2006/main" count="79" uniqueCount="78">
  <si>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</si>
  <si>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</si>
  <si>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</si>
  <si>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</si>
  <si>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</si>
  <si>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</si>
  <si>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</si>
  <si>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</si>
  <si>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</si>
  <si>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</si>
  <si>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</si>
  <si>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</si>
  <si>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</si>
  <si>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</si>
  <si>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</si>
  <si>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</si>
  <si>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</si>
  <si>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</si>
  <si>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</si>
  <si>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</si>
  <si>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</si>
  <si>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</si>
  <si>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</si>
  <si>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</si>
  <si>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</si>
  <si>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</si>
  <si>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</si>
  <si>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</si>
  <si>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</si>
  <si>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</si>
  <si>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</si>
  <si>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</si>
  <si>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</si>
  <si>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</si>
  <si>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</si>
  <si>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</si>
  <si>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</si>
  <si>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</si>
  <si>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</si>
  <si>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</si>
  <si>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</si>
  <si>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</si>
  <si>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</si>
  <si>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</si>
  <si>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</si>
  <si>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</si>
  <si>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</si>
  <si>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</si>
  <si>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</si>
  <si>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</si>
  <si>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</si>
  <si>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</si>
  <si>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</si>
  <si>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</si>
  <si>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</si>
  <si>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</si>
  <si>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</si>
  <si>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</si>
  <si>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</si>
  <si>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</si>
  <si>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</si>
  <si>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</si>
  <si>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</si>
  <si>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</si>
  <si>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</si>
  <si>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</si>
  <si>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</si>
  <si>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</si>
  <si>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</si>
  <si>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</si>
  <si>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</si>
  <si>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</si>
  <si>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</si>
  <si>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</si>
  <si>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</si>
  <si>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</si>
  <si>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17/09/21 - VENCIMENTO 24/09/21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</si>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</sst>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71943</v>
      </c>
      <c r="C7" s="10">
        <f>C8+C11</f>
        <v>90161</v>
      </c>
      <c r="D7" s="10">
        <f aca="true" t="shared" si="0" ref="D7:K7">D8+D11</f>
        <v>256507</v>
      </c>
      <c r="E7" s="10">
        <f t="shared" si="0"/>
        <v>220362</v>
      </c>
      <c r="F7" s="10">
        <f t="shared" si="0"/>
        <v>228841</v>
      </c>
      <c r="G7" s="10">
        <f t="shared" si="0"/>
        <v>120366</v>
      </c>
      <c r="H7" s="10">
        <f t="shared" si="0"/>
        <v>62893</v>
      </c>
      <c r="I7" s="10">
        <f t="shared" si="0"/>
        <v>103492</v>
      </c>
      <c r="J7" s="10">
        <f t="shared" si="0"/>
        <v>92602</v>
      </c>
      <c r="K7" s="10">
        <f t="shared" si="0"/>
        <v>182044</v>
      </c>
      <c r="L7" s="10">
        <f>SUM(B7:K7)</f>
        <v>1429211</v>
      </c>
      <c r="M7" s="11"/>
    </row>
    <row r="8" spans="1:13" ht="17.25" customHeight="1">
      <c r="A8" s="12" t="s">
        <v>18</v>
      </c>
      <c r="B8" s="13">
        <f>B9+B10</f>
        <v>5986</v>
      </c>
      <c r="C8" s="13">
        <f aca="true" t="shared" si="1" ref="C8:K8">C9+C10</f>
        <v>7194</v>
      </c>
      <c r="D8" s="13">
        <f t="shared" si="1"/>
        <v>20856</v>
      </c>
      <c r="E8" s="13">
        <f t="shared" si="1"/>
        <v>15704</v>
      </c>
      <c r="F8" s="13">
        <f t="shared" si="1"/>
        <v>15891</v>
      </c>
      <c r="G8" s="13">
        <f t="shared" si="1"/>
        <v>10233</v>
      </c>
      <c r="H8" s="13">
        <f t="shared" si="1"/>
        <v>4768</v>
      </c>
      <c r="I8" s="13">
        <f t="shared" si="1"/>
        <v>5878</v>
      </c>
      <c r="J8" s="13">
        <f t="shared" si="1"/>
        <v>6346</v>
      </c>
      <c r="K8" s="13">
        <f t="shared" si="1"/>
        <v>12734</v>
      </c>
      <c r="L8" s="13">
        <f>SUM(B8:K8)</f>
        <v>105590</v>
      </c>
      <c r="M8"/>
    </row>
    <row r="9" spans="1:13" ht="17.25" customHeight="1">
      <c r="A9" s="14" t="s">
        <v>19</v>
      </c>
      <c r="B9" s="15">
        <v>5985</v>
      </c>
      <c r="C9" s="15">
        <v>7194</v>
      </c>
      <c r="D9" s="15">
        <v>20856</v>
      </c>
      <c r="E9" s="15">
        <v>15704</v>
      </c>
      <c r="F9" s="15">
        <v>15891</v>
      </c>
      <c r="G9" s="15">
        <v>10233</v>
      </c>
      <c r="H9" s="15">
        <v>4762</v>
      </c>
      <c r="I9" s="15">
        <v>5878</v>
      </c>
      <c r="J9" s="15">
        <v>6346</v>
      </c>
      <c r="K9" s="15">
        <v>12734</v>
      </c>
      <c r="L9" s="13">
        <f>SUM(B9:K9)</f>
        <v>105583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65957</v>
      </c>
      <c r="C11" s="15">
        <v>82967</v>
      </c>
      <c r="D11" s="15">
        <v>235651</v>
      </c>
      <c r="E11" s="15">
        <v>204658</v>
      </c>
      <c r="F11" s="15">
        <v>212950</v>
      </c>
      <c r="G11" s="15">
        <v>110133</v>
      </c>
      <c r="H11" s="15">
        <v>58125</v>
      </c>
      <c r="I11" s="15">
        <v>97614</v>
      </c>
      <c r="J11" s="15">
        <v>86256</v>
      </c>
      <c r="K11" s="15">
        <v>169310</v>
      </c>
      <c r="L11" s="13">
        <f>SUM(B11:K11)</f>
        <v>1323621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1.181612442311818</v>
      </c>
      <c r="C15" s="22">
        <v>1.354932175261936</v>
      </c>
      <c r="D15" s="22">
        <v>1.316161861033289</v>
      </c>
      <c r="E15" s="22">
        <v>1.232058207325202</v>
      </c>
      <c r="F15" s="22">
        <v>1.419075543678599</v>
      </c>
      <c r="G15" s="22">
        <v>1.366075911770671</v>
      </c>
      <c r="H15" s="22">
        <v>1.357234414808536</v>
      </c>
      <c r="I15" s="22">
        <v>1.331934750572006</v>
      </c>
      <c r="J15" s="22">
        <v>1.591606844323204</v>
      </c>
      <c r="K15" s="22">
        <v>1.24651344986908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506432.61</v>
      </c>
      <c r="C17" s="25">
        <f aca="true" t="shared" si="2" ref="C17:K17">C18+C19+C20+C21+C22+C23+C24</f>
        <v>388291.56</v>
      </c>
      <c r="D17" s="25">
        <f t="shared" si="2"/>
        <v>1287514.89</v>
      </c>
      <c r="E17" s="25">
        <f t="shared" si="2"/>
        <v>1044866.15</v>
      </c>
      <c r="F17" s="25">
        <f t="shared" si="2"/>
        <v>1111977.43</v>
      </c>
      <c r="G17" s="25">
        <f t="shared" si="2"/>
        <v>620678.65</v>
      </c>
      <c r="H17" s="25">
        <f t="shared" si="2"/>
        <v>357582.49999999994</v>
      </c>
      <c r="I17" s="25">
        <f t="shared" si="2"/>
        <v>467529.82999999996</v>
      </c>
      <c r="J17" s="25">
        <f t="shared" si="2"/>
        <v>544690.97</v>
      </c>
      <c r="K17" s="25">
        <f t="shared" si="2"/>
        <v>684402.4199999999</v>
      </c>
      <c r="L17" s="25">
        <f>L18+L19+L20+L21+L22+L23+L24</f>
        <v>7013967.01</v>
      </c>
      <c r="M17"/>
    </row>
    <row r="18" spans="1:13" ht="17.25" customHeight="1">
      <c r="A18" s="26" t="s">
        <v>24</v>
      </c>
      <c r="B18" s="33">
        <f aca="true" t="shared" si="3" ref="B18:K18">ROUND(B13*B7,2)</f>
        <v>426211.91</v>
      </c>
      <c r="C18" s="33">
        <f t="shared" si="3"/>
        <v>281527.72</v>
      </c>
      <c r="D18" s="33">
        <f t="shared" si="3"/>
        <v>953872.58</v>
      </c>
      <c r="E18" s="33">
        <f t="shared" si="3"/>
        <v>828715.37</v>
      </c>
      <c r="F18" s="33">
        <f t="shared" si="3"/>
        <v>761834.57</v>
      </c>
      <c r="G18" s="33">
        <f t="shared" si="3"/>
        <v>440322.9</v>
      </c>
      <c r="H18" s="33">
        <f t="shared" si="3"/>
        <v>253496.53</v>
      </c>
      <c r="I18" s="33">
        <f t="shared" si="3"/>
        <v>346460.17</v>
      </c>
      <c r="J18" s="33">
        <f t="shared" si="3"/>
        <v>333793.17</v>
      </c>
      <c r="K18" s="33">
        <f t="shared" si="3"/>
        <v>535755.49</v>
      </c>
      <c r="L18" s="33">
        <f aca="true" t="shared" si="4" ref="L18:L24">SUM(B18:K18)</f>
        <v>5161990.41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77405.39</v>
      </c>
      <c r="C19" s="33">
        <f t="shared" si="5"/>
        <v>99923.25</v>
      </c>
      <c r="D19" s="33">
        <f t="shared" si="5"/>
        <v>301578.13</v>
      </c>
      <c r="E19" s="33">
        <f t="shared" si="5"/>
        <v>192310.2</v>
      </c>
      <c r="F19" s="33">
        <f t="shared" si="5"/>
        <v>319266.24</v>
      </c>
      <c r="G19" s="33">
        <f t="shared" si="5"/>
        <v>161191.61</v>
      </c>
      <c r="H19" s="33">
        <f t="shared" si="5"/>
        <v>90557.68</v>
      </c>
      <c r="I19" s="33">
        <f t="shared" si="5"/>
        <v>115002.17</v>
      </c>
      <c r="J19" s="33">
        <f t="shared" si="5"/>
        <v>197474.32</v>
      </c>
      <c r="K19" s="33">
        <f t="shared" si="5"/>
        <v>132070.93</v>
      </c>
      <c r="L19" s="33">
        <f t="shared" si="4"/>
        <v>1686779.9199999997</v>
      </c>
      <c r="M19"/>
    </row>
    <row r="20" spans="1:13" ht="17.25" customHeight="1">
      <c r="A20" s="27" t="s">
        <v>26</v>
      </c>
      <c r="B20" s="33">
        <v>1429.37</v>
      </c>
      <c r="C20" s="33">
        <v>5454.65</v>
      </c>
      <c r="D20" s="33">
        <v>29292.3</v>
      </c>
      <c r="E20" s="33">
        <v>21068.7</v>
      </c>
      <c r="F20" s="33">
        <v>29490.68</v>
      </c>
      <c r="G20" s="33">
        <v>19164.14</v>
      </c>
      <c r="H20" s="33">
        <v>12142.35</v>
      </c>
      <c r="I20" s="33">
        <v>4681.55</v>
      </c>
      <c r="J20" s="33">
        <v>10651.6</v>
      </c>
      <c r="K20" s="33">
        <v>13804.12</v>
      </c>
      <c r="L20" s="33">
        <f t="shared" si="4"/>
        <v>147179.46000000002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-111497.77</v>
      </c>
      <c r="C27" s="33">
        <f t="shared" si="6"/>
        <v>-31653.6</v>
      </c>
      <c r="D27" s="33">
        <f t="shared" si="6"/>
        <v>-91766.4</v>
      </c>
      <c r="E27" s="33">
        <f t="shared" si="6"/>
        <v>-73810.17000000001</v>
      </c>
      <c r="F27" s="33">
        <f t="shared" si="6"/>
        <v>-69920.4</v>
      </c>
      <c r="G27" s="33">
        <f t="shared" si="6"/>
        <v>-45025.2</v>
      </c>
      <c r="H27" s="33">
        <f t="shared" si="6"/>
        <v>-29052.03</v>
      </c>
      <c r="I27" s="33">
        <f t="shared" si="6"/>
        <v>-33924.22</v>
      </c>
      <c r="J27" s="33">
        <f t="shared" si="6"/>
        <v>-27922.4</v>
      </c>
      <c r="K27" s="33">
        <f t="shared" si="6"/>
        <v>-56029.6</v>
      </c>
      <c r="L27" s="33">
        <f aca="true" t="shared" si="7" ref="L27:L34">SUM(B27:K27)</f>
        <v>-570601.7899999999</v>
      </c>
      <c r="M27"/>
    </row>
    <row r="28" spans="1:13" ht="18.75" customHeight="1">
      <c r="A28" s="27" t="s">
        <v>30</v>
      </c>
      <c r="B28" s="33">
        <f>B29+B30+B31+B32</f>
        <v>-26334</v>
      </c>
      <c r="C28" s="33">
        <f aca="true" t="shared" si="8" ref="C28:K28">C29+C30+C31+C32</f>
        <v>-31653.6</v>
      </c>
      <c r="D28" s="33">
        <f t="shared" si="8"/>
        <v>-91766.4</v>
      </c>
      <c r="E28" s="33">
        <f t="shared" si="8"/>
        <v>-69097.6</v>
      </c>
      <c r="F28" s="33">
        <f t="shared" si="8"/>
        <v>-69920.4</v>
      </c>
      <c r="G28" s="33">
        <f t="shared" si="8"/>
        <v>-45025.2</v>
      </c>
      <c r="H28" s="33">
        <f t="shared" si="8"/>
        <v>-20952.8</v>
      </c>
      <c r="I28" s="33">
        <f t="shared" si="8"/>
        <v>-33924.22</v>
      </c>
      <c r="J28" s="33">
        <f t="shared" si="8"/>
        <v>-27922.4</v>
      </c>
      <c r="K28" s="33">
        <f t="shared" si="8"/>
        <v>-56029.6</v>
      </c>
      <c r="L28" s="33">
        <f t="shared" si="7"/>
        <v>-472626.22</v>
      </c>
      <c r="M28"/>
    </row>
    <row r="29" spans="1:13" s="36" customFormat="1" ht="18.75" customHeight="1">
      <c r="A29" s="34" t="s">
        <v>58</v>
      </c>
      <c r="B29" s="33">
        <f>-ROUND((B9)*$E$3,2)</f>
        <v>-26334</v>
      </c>
      <c r="C29" s="33">
        <f aca="true" t="shared" si="9" ref="C29:K29">-ROUND((C9)*$E$3,2)</f>
        <v>-31653.6</v>
      </c>
      <c r="D29" s="33">
        <f t="shared" si="9"/>
        <v>-91766.4</v>
      </c>
      <c r="E29" s="33">
        <f t="shared" si="9"/>
        <v>-69097.6</v>
      </c>
      <c r="F29" s="33">
        <f t="shared" si="9"/>
        <v>-69920.4</v>
      </c>
      <c r="G29" s="33">
        <f t="shared" si="9"/>
        <v>-45025.2</v>
      </c>
      <c r="H29" s="33">
        <f t="shared" si="9"/>
        <v>-20952.8</v>
      </c>
      <c r="I29" s="33">
        <f t="shared" si="9"/>
        <v>-25863.2</v>
      </c>
      <c r="J29" s="33">
        <f t="shared" si="9"/>
        <v>-27922.4</v>
      </c>
      <c r="K29" s="33">
        <f t="shared" si="9"/>
        <v>-56029.6</v>
      </c>
      <c r="L29" s="33">
        <f t="shared" si="7"/>
        <v>-464565.2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-174.58</v>
      </c>
      <c r="J31" s="17">
        <v>0</v>
      </c>
      <c r="K31" s="17">
        <v>0</v>
      </c>
      <c r="L31" s="33">
        <f t="shared" si="7"/>
        <v>-174.58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-7886.44</v>
      </c>
      <c r="J32" s="17">
        <v>0</v>
      </c>
      <c r="K32" s="17">
        <v>0</v>
      </c>
      <c r="L32" s="33">
        <f t="shared" si="7"/>
        <v>-7886.44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394934.83999999997</v>
      </c>
      <c r="C48" s="41">
        <f aca="true" t="shared" si="12" ref="C48:K48">IF(C17+C27+C40+C49&lt;0,0,C17+C27+C49)</f>
        <v>356637.96</v>
      </c>
      <c r="D48" s="41">
        <f t="shared" si="12"/>
        <v>1195748.49</v>
      </c>
      <c r="E48" s="41">
        <f t="shared" si="12"/>
        <v>971055.98</v>
      </c>
      <c r="F48" s="41">
        <f t="shared" si="12"/>
        <v>1042057.0299999999</v>
      </c>
      <c r="G48" s="41">
        <f t="shared" si="12"/>
        <v>575653.4500000001</v>
      </c>
      <c r="H48" s="41">
        <f t="shared" si="12"/>
        <v>328530.47</v>
      </c>
      <c r="I48" s="41">
        <f t="shared" si="12"/>
        <v>433605.61</v>
      </c>
      <c r="J48" s="41">
        <f t="shared" si="12"/>
        <v>516768.56999999995</v>
      </c>
      <c r="K48" s="41">
        <f t="shared" si="12"/>
        <v>628372.82</v>
      </c>
      <c r="L48" s="42">
        <f>SUM(B48:K48)</f>
        <v>6443365.220000001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394934.84</v>
      </c>
      <c r="C54" s="41">
        <f aca="true" t="shared" si="14" ref="C54:J54">SUM(C55:C66)</f>
        <v>356637.96</v>
      </c>
      <c r="D54" s="41">
        <f t="shared" si="14"/>
        <v>1195748.49</v>
      </c>
      <c r="E54" s="41">
        <f t="shared" si="14"/>
        <v>971055.99</v>
      </c>
      <c r="F54" s="41">
        <f t="shared" si="14"/>
        <v>1042057.03</v>
      </c>
      <c r="G54" s="41">
        <f t="shared" si="14"/>
        <v>575653.45</v>
      </c>
      <c r="H54" s="41">
        <f t="shared" si="14"/>
        <v>328530.47</v>
      </c>
      <c r="I54" s="41">
        <f>SUM(I55:I69)</f>
        <v>433605.61</v>
      </c>
      <c r="J54" s="41">
        <f t="shared" si="14"/>
        <v>516768.56999999995</v>
      </c>
      <c r="K54" s="41">
        <f>SUM(K55:K68)</f>
        <v>628372.8200000001</v>
      </c>
      <c r="L54" s="46">
        <f>SUM(B54:K54)</f>
        <v>6443365.230000001</v>
      </c>
      <c r="M54" s="40"/>
    </row>
    <row r="55" spans="1:13" ht="18.75" customHeight="1">
      <c r="A55" s="47" t="s">
        <v>51</v>
      </c>
      <c r="B55" s="48">
        <v>394934.84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394934.84</v>
      </c>
      <c r="M55" s="40"/>
    </row>
    <row r="56" spans="1:12" ht="18.75" customHeight="1">
      <c r="A56" s="47" t="s">
        <v>61</v>
      </c>
      <c r="B56" s="17">
        <v>0</v>
      </c>
      <c r="C56" s="48">
        <v>311701.58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311701.58</v>
      </c>
    </row>
    <row r="57" spans="1:12" ht="18.75" customHeight="1">
      <c r="A57" s="47" t="s">
        <v>62</v>
      </c>
      <c r="B57" s="17">
        <v>0</v>
      </c>
      <c r="C57" s="48">
        <v>44936.38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44936.38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1195748.49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1195748.49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971055.99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971055.99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1042057.03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1042057.03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575653.45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575653.45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328530.47</v>
      </c>
      <c r="I62" s="17">
        <v>0</v>
      </c>
      <c r="J62" s="17">
        <v>0</v>
      </c>
      <c r="K62" s="17">
        <v>0</v>
      </c>
      <c r="L62" s="46">
        <f t="shared" si="15"/>
        <v>328530.47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516768.56999999995</v>
      </c>
      <c r="K64" s="17">
        <v>0</v>
      </c>
      <c r="L64" s="46">
        <f t="shared" si="15"/>
        <v>516768.56999999995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351951.62</v>
      </c>
      <c r="L65" s="46">
        <f t="shared" si="15"/>
        <v>351951.62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276421.2</v>
      </c>
      <c r="L66" s="46">
        <f t="shared" si="15"/>
        <v>276421.2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433605.61</v>
      </c>
      <c r="J69" s="53">
        <v>0</v>
      </c>
      <c r="K69" s="53">
        <v>0</v>
      </c>
      <c r="L69" s="51">
        <f>SUM(B69:K69)</f>
        <v>433605.61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2021-09-23T17:44:41Z</dcterms:modified>
  <cp:category/>
  <cp:version/>
  <cp:contentType/>
  <cp:contentStatus/>
</cp:coreProperties>
</file>