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<sst xmlns="http://schemas.openxmlformats.org/spreadsheetml/2006/main" count="79" uniqueCount="78">
  <si>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</si>
  <si>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</si>
  <si>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</si>
  <si>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</si>
  <si>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</si>
  <si>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</si>
  <si>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</si>
  <si>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</si>
  <si>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</si>
  <si>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</si>
  <si>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</si>
  <si>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</si>
  <si>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</si>
  <si>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</si>
  <si>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</si>
  <si>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</si>
  <si>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</si>
  <si>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</si>
  <si>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</si>
  <si>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</si>
  <si>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</si>
  <si>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</si>
  <si>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</si>
  <si>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</si>
  <si>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</si>
  <si>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</si>
  <si>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</si>
  <si>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</si>
  <si>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</si>
  <si>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</si>
  <si>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</si>
  <si>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</si>
  <si>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</si>
  <si>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</si>
  <si>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</si>
  <si>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</si>
  <si>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</si>
  <si>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</si>
  <si>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</si>
  <si>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</si>
  <si>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</si>
  <si>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</si>
  <si>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</si>
  <si>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</si>
  <si>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</si>
  <si>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</si>
  <si>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</si>
  <si>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</si>
  <si>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</si>
  <si>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</si>
  <si>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</si>
  <si>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</si>
  <si>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</si>
  <si>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</si>
  <si>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</si>
  <si>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</si>
  <si>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</si>
  <si>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</si>
  <si>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</si>
  <si>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</si>
  <si>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</si>
  <si>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</si>
  <si>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</si>
  <si>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</si>
  <si>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</si>
  <si>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</si>
  <si>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</si>
  <si>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</si>
  <si>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</si>
  <si>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</si>
  <si>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</si>
  <si>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</si>
  <si>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</si>
  <si>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</si>
  <si>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</si>
  <si>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</si>
  <si>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19/09/21 - VENCIMENTO 24/09/21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</si>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</sst>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17483</v>
      </c>
      <c r="C7" s="10">
        <f>C8+C11</f>
        <v>25900</v>
      </c>
      <c r="D7" s="10">
        <f aca="true" t="shared" si="0" ref="D7:K7">D8+D11</f>
        <v>73172</v>
      </c>
      <c r="E7" s="10">
        <f t="shared" si="0"/>
        <v>74611</v>
      </c>
      <c r="F7" s="10">
        <f t="shared" si="0"/>
        <v>76405</v>
      </c>
      <c r="G7" s="10">
        <f t="shared" si="0"/>
        <v>32098</v>
      </c>
      <c r="H7" s="10">
        <f t="shared" si="0"/>
        <v>17479</v>
      </c>
      <c r="I7" s="10">
        <f t="shared" si="0"/>
        <v>35508</v>
      </c>
      <c r="J7" s="10">
        <f t="shared" si="0"/>
        <v>19630</v>
      </c>
      <c r="K7" s="10">
        <f t="shared" si="0"/>
        <v>60723</v>
      </c>
      <c r="L7" s="10">
        <f>SUM(B7:K7)</f>
        <v>433009</v>
      </c>
      <c r="M7" s="11"/>
    </row>
    <row r="8" spans="1:13" ht="17.25" customHeight="1">
      <c r="A8" s="12" t="s">
        <v>18</v>
      </c>
      <c r="B8" s="13">
        <f>B9+B10</f>
        <v>1882</v>
      </c>
      <c r="C8" s="13">
        <f aca="true" t="shared" si="1" ref="C8:K8">C9+C10</f>
        <v>2614</v>
      </c>
      <c r="D8" s="13">
        <f t="shared" si="1"/>
        <v>8478</v>
      </c>
      <c r="E8" s="13">
        <f t="shared" si="1"/>
        <v>7489</v>
      </c>
      <c r="F8" s="13">
        <f t="shared" si="1"/>
        <v>7788</v>
      </c>
      <c r="G8" s="13">
        <f t="shared" si="1"/>
        <v>3477</v>
      </c>
      <c r="H8" s="13">
        <f t="shared" si="1"/>
        <v>1754</v>
      </c>
      <c r="I8" s="13">
        <f t="shared" si="1"/>
        <v>2844</v>
      </c>
      <c r="J8" s="13">
        <f t="shared" si="1"/>
        <v>1541</v>
      </c>
      <c r="K8" s="13">
        <f t="shared" si="1"/>
        <v>4922</v>
      </c>
      <c r="L8" s="13">
        <f>SUM(B8:K8)</f>
        <v>42789</v>
      </c>
      <c r="M8"/>
    </row>
    <row r="9" spans="1:13" ht="17.25" customHeight="1">
      <c r="A9" s="14" t="s">
        <v>19</v>
      </c>
      <c r="B9" s="15">
        <v>1881</v>
      </c>
      <c r="C9" s="15">
        <v>2614</v>
      </c>
      <c r="D9" s="15">
        <v>8478</v>
      </c>
      <c r="E9" s="15">
        <v>7489</v>
      </c>
      <c r="F9" s="15">
        <v>7788</v>
      </c>
      <c r="G9" s="15">
        <v>3477</v>
      </c>
      <c r="H9" s="15">
        <v>1753</v>
      </c>
      <c r="I9" s="15">
        <v>2844</v>
      </c>
      <c r="J9" s="15">
        <v>1541</v>
      </c>
      <c r="K9" s="15">
        <v>4922</v>
      </c>
      <c r="L9" s="13">
        <f>SUM(B9:K9)</f>
        <v>42787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15601</v>
      </c>
      <c r="C11" s="15">
        <v>23286</v>
      </c>
      <c r="D11" s="15">
        <v>64694</v>
      </c>
      <c r="E11" s="15">
        <v>67122</v>
      </c>
      <c r="F11" s="15">
        <v>68617</v>
      </c>
      <c r="G11" s="15">
        <v>28621</v>
      </c>
      <c r="H11" s="15">
        <v>15725</v>
      </c>
      <c r="I11" s="15">
        <v>32664</v>
      </c>
      <c r="J11" s="15">
        <v>18089</v>
      </c>
      <c r="K11" s="15">
        <v>55801</v>
      </c>
      <c r="L11" s="13">
        <f>SUM(B11:K11)</f>
        <v>390220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1.207525023059998</v>
      </c>
      <c r="C15" s="22">
        <v>1.331299654104408</v>
      </c>
      <c r="D15" s="22">
        <v>1.336514841100346</v>
      </c>
      <c r="E15" s="22">
        <v>1.229314178236447</v>
      </c>
      <c r="F15" s="22">
        <v>1.391195850603901</v>
      </c>
      <c r="G15" s="22">
        <v>1.258631748061234</v>
      </c>
      <c r="H15" s="22">
        <v>1.357234414808536</v>
      </c>
      <c r="I15" s="22">
        <v>1.259612530332899</v>
      </c>
      <c r="J15" s="22">
        <v>1.598076805155224</v>
      </c>
      <c r="K15" s="22">
        <v>1.215735342253597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126884.29</v>
      </c>
      <c r="C17" s="25">
        <f aca="true" t="shared" si="2" ref="C17:K17">C18+C19+C20+C21+C22+C23+C24</f>
        <v>111972.40000000001</v>
      </c>
      <c r="D17" s="25">
        <f t="shared" si="2"/>
        <v>382433.18</v>
      </c>
      <c r="E17" s="25">
        <f t="shared" si="2"/>
        <v>359964.89</v>
      </c>
      <c r="F17" s="25">
        <f t="shared" si="2"/>
        <v>369646.71</v>
      </c>
      <c r="G17" s="25">
        <f t="shared" si="2"/>
        <v>156139.19</v>
      </c>
      <c r="H17" s="25">
        <f t="shared" si="2"/>
        <v>102357.27</v>
      </c>
      <c r="I17" s="25">
        <f t="shared" si="2"/>
        <v>155626</v>
      </c>
      <c r="J17" s="25">
        <f t="shared" si="2"/>
        <v>120351.98000000001</v>
      </c>
      <c r="K17" s="25">
        <f t="shared" si="2"/>
        <v>227850.16</v>
      </c>
      <c r="L17" s="25">
        <f>L18+L19+L20+L21+L22+L23+L24</f>
        <v>2113226.0700000003</v>
      </c>
      <c r="M17"/>
    </row>
    <row r="18" spans="1:13" ht="17.25" customHeight="1">
      <c r="A18" s="26" t="s">
        <v>24</v>
      </c>
      <c r="B18" s="33">
        <f aca="true" t="shared" si="3" ref="B18:K18">ROUND(B13*B7,2)</f>
        <v>103574.54</v>
      </c>
      <c r="C18" s="33">
        <f t="shared" si="3"/>
        <v>80872.75</v>
      </c>
      <c r="D18" s="33">
        <f t="shared" si="3"/>
        <v>272104.72</v>
      </c>
      <c r="E18" s="33">
        <f t="shared" si="3"/>
        <v>280589.59</v>
      </c>
      <c r="F18" s="33">
        <f t="shared" si="3"/>
        <v>254359.89</v>
      </c>
      <c r="G18" s="33">
        <f t="shared" si="3"/>
        <v>117420.9</v>
      </c>
      <c r="H18" s="33">
        <f t="shared" si="3"/>
        <v>70450.86</v>
      </c>
      <c r="I18" s="33">
        <f t="shared" si="3"/>
        <v>118870.13</v>
      </c>
      <c r="J18" s="33">
        <f t="shared" si="3"/>
        <v>70758.3</v>
      </c>
      <c r="K18" s="33">
        <f t="shared" si="3"/>
        <v>178707.79</v>
      </c>
      <c r="L18" s="33">
        <f aca="true" t="shared" si="4" ref="L18:L24">SUM(B18:K18)</f>
        <v>1547709.47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21494.31</v>
      </c>
      <c r="C19" s="33">
        <f t="shared" si="5"/>
        <v>26793.11</v>
      </c>
      <c r="D19" s="33">
        <f t="shared" si="5"/>
        <v>91567.28</v>
      </c>
      <c r="E19" s="33">
        <f t="shared" si="5"/>
        <v>64343.17</v>
      </c>
      <c r="F19" s="33">
        <f t="shared" si="5"/>
        <v>99504.53</v>
      </c>
      <c r="G19" s="33">
        <f t="shared" si="5"/>
        <v>30368.77</v>
      </c>
      <c r="H19" s="33">
        <f t="shared" si="5"/>
        <v>25167.47</v>
      </c>
      <c r="I19" s="33">
        <f t="shared" si="5"/>
        <v>30860.18</v>
      </c>
      <c r="J19" s="33">
        <f t="shared" si="5"/>
        <v>42318.9</v>
      </c>
      <c r="K19" s="33">
        <f t="shared" si="5"/>
        <v>38553.59</v>
      </c>
      <c r="L19" s="33">
        <f t="shared" si="4"/>
        <v>470971.31000000006</v>
      </c>
      <c r="M19"/>
    </row>
    <row r="20" spans="1:13" ht="17.25" customHeight="1">
      <c r="A20" s="27" t="s">
        <v>26</v>
      </c>
      <c r="B20" s="33">
        <v>429.5</v>
      </c>
      <c r="C20" s="33">
        <v>2920.6</v>
      </c>
      <c r="D20" s="33">
        <v>15989.3</v>
      </c>
      <c r="E20" s="33">
        <v>12260.25</v>
      </c>
      <c r="F20" s="33">
        <v>14396.35</v>
      </c>
      <c r="G20" s="33">
        <v>9081.7</v>
      </c>
      <c r="H20" s="33">
        <v>5353</v>
      </c>
      <c r="I20" s="33">
        <v>4509.75</v>
      </c>
      <c r="J20" s="33">
        <v>4724.5</v>
      </c>
      <c r="K20" s="33">
        <v>7816.9</v>
      </c>
      <c r="L20" s="33">
        <f t="shared" si="4"/>
        <v>77481.84999999999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-732.18</v>
      </c>
      <c r="H23" s="33">
        <v>0</v>
      </c>
      <c r="I23" s="33">
        <v>0</v>
      </c>
      <c r="J23" s="33">
        <v>-221.6</v>
      </c>
      <c r="K23" s="33">
        <v>0</v>
      </c>
      <c r="L23" s="33">
        <f t="shared" si="4"/>
        <v>-953.78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-93440.17</v>
      </c>
      <c r="C27" s="33">
        <f t="shared" si="6"/>
        <v>-11501.6</v>
      </c>
      <c r="D27" s="33">
        <f t="shared" si="6"/>
        <v>-37303.2</v>
      </c>
      <c r="E27" s="33">
        <f t="shared" si="6"/>
        <v>-37664.17</v>
      </c>
      <c r="F27" s="33">
        <f t="shared" si="6"/>
        <v>-34267.2</v>
      </c>
      <c r="G27" s="33">
        <f t="shared" si="6"/>
        <v>-15298.8</v>
      </c>
      <c r="H27" s="33">
        <f t="shared" si="6"/>
        <v>-15812.43</v>
      </c>
      <c r="I27" s="33">
        <f t="shared" si="6"/>
        <v>-12513.6</v>
      </c>
      <c r="J27" s="33">
        <f t="shared" si="6"/>
        <v>-6780.4</v>
      </c>
      <c r="K27" s="33">
        <f t="shared" si="6"/>
        <v>-21656.8</v>
      </c>
      <c r="L27" s="33">
        <f aca="true" t="shared" si="7" ref="L27:L34">SUM(B27:K27)</f>
        <v>-286238.37</v>
      </c>
      <c r="M27"/>
    </row>
    <row r="28" spans="1:13" ht="18.75" customHeight="1">
      <c r="A28" s="27" t="s">
        <v>30</v>
      </c>
      <c r="B28" s="33">
        <f>B29+B30+B31+B32</f>
        <v>-8276.4</v>
      </c>
      <c r="C28" s="33">
        <f aca="true" t="shared" si="8" ref="C28:K28">C29+C30+C31+C32</f>
        <v>-11501.6</v>
      </c>
      <c r="D28" s="33">
        <f t="shared" si="8"/>
        <v>-37303.2</v>
      </c>
      <c r="E28" s="33">
        <f t="shared" si="8"/>
        <v>-32951.6</v>
      </c>
      <c r="F28" s="33">
        <f t="shared" si="8"/>
        <v>-34267.2</v>
      </c>
      <c r="G28" s="33">
        <f t="shared" si="8"/>
        <v>-15298.8</v>
      </c>
      <c r="H28" s="33">
        <f t="shared" si="8"/>
        <v>-7713.2</v>
      </c>
      <c r="I28" s="33">
        <f t="shared" si="8"/>
        <v>-12513.6</v>
      </c>
      <c r="J28" s="33">
        <f t="shared" si="8"/>
        <v>-6780.4</v>
      </c>
      <c r="K28" s="33">
        <f t="shared" si="8"/>
        <v>-21656.8</v>
      </c>
      <c r="L28" s="33">
        <f t="shared" si="7"/>
        <v>-188262.8</v>
      </c>
      <c r="M28"/>
    </row>
    <row r="29" spans="1:13" s="36" customFormat="1" ht="18.75" customHeight="1">
      <c r="A29" s="34" t="s">
        <v>58</v>
      </c>
      <c r="B29" s="33">
        <f>-ROUND((B9)*$E$3,2)</f>
        <v>-8276.4</v>
      </c>
      <c r="C29" s="33">
        <f aca="true" t="shared" si="9" ref="C29:K29">-ROUND((C9)*$E$3,2)</f>
        <v>-11501.6</v>
      </c>
      <c r="D29" s="33">
        <f t="shared" si="9"/>
        <v>-37303.2</v>
      </c>
      <c r="E29" s="33">
        <f t="shared" si="9"/>
        <v>-32951.6</v>
      </c>
      <c r="F29" s="33">
        <f t="shared" si="9"/>
        <v>-34267.2</v>
      </c>
      <c r="G29" s="33">
        <f t="shared" si="9"/>
        <v>-15298.8</v>
      </c>
      <c r="H29" s="33">
        <f t="shared" si="9"/>
        <v>-7713.2</v>
      </c>
      <c r="I29" s="33">
        <f t="shared" si="9"/>
        <v>-12513.6</v>
      </c>
      <c r="J29" s="33">
        <f t="shared" si="9"/>
        <v>-6780.4</v>
      </c>
      <c r="K29" s="33">
        <f t="shared" si="9"/>
        <v>-21656.8</v>
      </c>
      <c r="L29" s="33">
        <f t="shared" si="7"/>
        <v>-188262.8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33444.119999999995</v>
      </c>
      <c r="C48" s="41">
        <f aca="true" t="shared" si="12" ref="C48:K48">IF(C17+C27+C40+C49&lt;0,0,C17+C27+C49)</f>
        <v>100470.8</v>
      </c>
      <c r="D48" s="41">
        <f t="shared" si="12"/>
        <v>345129.98</v>
      </c>
      <c r="E48" s="41">
        <f t="shared" si="12"/>
        <v>322300.72000000003</v>
      </c>
      <c r="F48" s="41">
        <f t="shared" si="12"/>
        <v>335379.51</v>
      </c>
      <c r="G48" s="41">
        <f t="shared" si="12"/>
        <v>140840.39</v>
      </c>
      <c r="H48" s="41">
        <f t="shared" si="12"/>
        <v>86544.84</v>
      </c>
      <c r="I48" s="41">
        <f t="shared" si="12"/>
        <v>143112.4</v>
      </c>
      <c r="J48" s="41">
        <f t="shared" si="12"/>
        <v>113571.58000000002</v>
      </c>
      <c r="K48" s="41">
        <f t="shared" si="12"/>
        <v>206193.36000000002</v>
      </c>
      <c r="L48" s="42">
        <f>SUM(B48:K48)</f>
        <v>1826987.7000000002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33444.12</v>
      </c>
      <c r="C54" s="41">
        <f aca="true" t="shared" si="14" ref="C54:J54">SUM(C55:C66)</f>
        <v>100470.81</v>
      </c>
      <c r="D54" s="41">
        <f t="shared" si="14"/>
        <v>345129.97</v>
      </c>
      <c r="E54" s="41">
        <f t="shared" si="14"/>
        <v>322300.72</v>
      </c>
      <c r="F54" s="41">
        <f t="shared" si="14"/>
        <v>335379.51</v>
      </c>
      <c r="G54" s="41">
        <f t="shared" si="14"/>
        <v>140840.4</v>
      </c>
      <c r="H54" s="41">
        <f t="shared" si="14"/>
        <v>86544.84</v>
      </c>
      <c r="I54" s="41">
        <f>SUM(I55:I69)</f>
        <v>143112.4</v>
      </c>
      <c r="J54" s="41">
        <f t="shared" si="14"/>
        <v>113571.58</v>
      </c>
      <c r="K54" s="41">
        <f>SUM(K55:K68)</f>
        <v>206193.36</v>
      </c>
      <c r="L54" s="46">
        <f>SUM(B54:K54)</f>
        <v>1826987.71</v>
      </c>
      <c r="M54" s="40"/>
    </row>
    <row r="55" spans="1:13" ht="18.75" customHeight="1">
      <c r="A55" s="47" t="s">
        <v>51</v>
      </c>
      <c r="B55" s="48">
        <v>33444.12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33444.12</v>
      </c>
      <c r="M55" s="40"/>
    </row>
    <row r="56" spans="1:12" ht="18.75" customHeight="1">
      <c r="A56" s="47" t="s">
        <v>61</v>
      </c>
      <c r="B56" s="17">
        <v>0</v>
      </c>
      <c r="C56" s="48">
        <v>87711.02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87711.02</v>
      </c>
    </row>
    <row r="57" spans="1:12" ht="18.75" customHeight="1">
      <c r="A57" s="47" t="s">
        <v>62</v>
      </c>
      <c r="B57" s="17">
        <v>0</v>
      </c>
      <c r="C57" s="48">
        <v>12759.79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12759.79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345129.97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345129.97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322300.72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322300.72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335379.51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335379.51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140840.4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140840.4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86544.84</v>
      </c>
      <c r="I62" s="17">
        <v>0</v>
      </c>
      <c r="J62" s="17">
        <v>0</v>
      </c>
      <c r="K62" s="17">
        <v>0</v>
      </c>
      <c r="L62" s="46">
        <f t="shared" si="15"/>
        <v>86544.84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113571.58</v>
      </c>
      <c r="K64" s="17">
        <v>0</v>
      </c>
      <c r="L64" s="46">
        <f t="shared" si="15"/>
        <v>113571.58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88085.8</v>
      </c>
      <c r="L65" s="46">
        <f t="shared" si="15"/>
        <v>88085.8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118107.56</v>
      </c>
      <c r="L66" s="46">
        <f t="shared" si="15"/>
        <v>118107.56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143112.4</v>
      </c>
      <c r="J69" s="53">
        <v>0</v>
      </c>
      <c r="K69" s="53">
        <v>0</v>
      </c>
      <c r="L69" s="51">
        <f>SUM(B69:K69)</f>
        <v>143112.4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2021-09-23T17:49:25Z</dcterms:modified>
  <cp:category/>
  <cp:version/>
  <cp:contentType/>
  <cp:contentStatus/>
</cp:coreProperties>
</file>