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<sst xmlns="http://schemas.openxmlformats.org/spreadsheetml/2006/main" count="79" uniqueCount="78">
  <si>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</si>
  <si>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</si>
  <si>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</si>
  <si>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</si>
  <si>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</si>
  <si>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</si>
  <si>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</si>
  <si>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</si>
  <si>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</si>
  <si>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</si>
  <si>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</si>
  <si>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</si>
  <si>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</si>
  <si>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</si>
  <si>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</si>
  <si>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</si>
  <si>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</si>
  <si>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</si>
  <si>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</si>
  <si>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</si>
  <si>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</si>
  <si>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</si>
  <si>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</si>
  <si>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</si>
  <si>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</si>
  <si>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</si>
  <si>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</si>
  <si>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</si>
  <si>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</si>
  <si>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</si>
  <si>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</si>
  <si>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</si>
  <si>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</si>
  <si>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</si>
  <si>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</si>
  <si>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</si>
  <si>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</si>
  <si>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</si>
  <si>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</si>
  <si>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</si>
  <si>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</si>
  <si>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</si>
  <si>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</si>
  <si>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</si>
  <si>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</si>
  <si>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</si>
  <si>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</si>
  <si>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</si>
  <si>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</si>
  <si>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</si>
  <si>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</si>
  <si>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</si>
  <si>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</si>
  <si>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</si>
  <si>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</si>
  <si>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</si>
  <si>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</si>
  <si>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</si>
  <si>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</si>
  <si>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</si>
  <si>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</si>
  <si>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</si>
  <si>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</si>
  <si>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</si>
  <si>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</si>
  <si>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</si>
  <si>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</si>
  <si>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</si>
  <si>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</si>
  <si>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</si>
  <si>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</si>
  <si>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</si>
  <si>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</si>
  <si>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</si>
  <si>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</si>
  <si>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</si>
  <si>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21/09/21 - VENCIMENTO 28/09/21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</si>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</sst>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72625</v>
      </c>
      <c r="C7" s="10">
        <f>C8+C11</f>
        <v>89128</v>
      </c>
      <c r="D7" s="10">
        <f aca="true" t="shared" si="0" ref="D7:K7">D8+D11</f>
        <v>257753</v>
      </c>
      <c r="E7" s="10">
        <f t="shared" si="0"/>
        <v>221134</v>
      </c>
      <c r="F7" s="10">
        <f t="shared" si="0"/>
        <v>232410</v>
      </c>
      <c r="G7" s="10">
        <f t="shared" si="0"/>
        <v>122015</v>
      </c>
      <c r="H7" s="10">
        <f t="shared" si="0"/>
        <v>63254</v>
      </c>
      <c r="I7" s="10">
        <f t="shared" si="0"/>
        <v>103356</v>
      </c>
      <c r="J7" s="10">
        <f t="shared" si="0"/>
        <v>93543</v>
      </c>
      <c r="K7" s="10">
        <f t="shared" si="0"/>
        <v>181542</v>
      </c>
      <c r="L7" s="10">
        <f>SUM(B7:K7)</f>
        <v>1436760</v>
      </c>
      <c r="M7" s="11"/>
    </row>
    <row r="8" spans="1:13" ht="17.25" customHeight="1">
      <c r="A8" s="12" t="s">
        <v>18</v>
      </c>
      <c r="B8" s="13">
        <f>B9+B10</f>
        <v>5867</v>
      </c>
      <c r="C8" s="13">
        <f aca="true" t="shared" si="1" ref="C8:K8">C9+C10</f>
        <v>6857</v>
      </c>
      <c r="D8" s="13">
        <f t="shared" si="1"/>
        <v>21024</v>
      </c>
      <c r="E8" s="13">
        <f t="shared" si="1"/>
        <v>15481</v>
      </c>
      <c r="F8" s="13">
        <f t="shared" si="1"/>
        <v>15670</v>
      </c>
      <c r="G8" s="13">
        <f t="shared" si="1"/>
        <v>10300</v>
      </c>
      <c r="H8" s="13">
        <f t="shared" si="1"/>
        <v>4880</v>
      </c>
      <c r="I8" s="13">
        <f t="shared" si="1"/>
        <v>5731</v>
      </c>
      <c r="J8" s="13">
        <f t="shared" si="1"/>
        <v>6257</v>
      </c>
      <c r="K8" s="13">
        <f t="shared" si="1"/>
        <v>12169</v>
      </c>
      <c r="L8" s="13">
        <f>SUM(B8:K8)</f>
        <v>104236</v>
      </c>
      <c r="M8"/>
    </row>
    <row r="9" spans="1:13" ht="17.25" customHeight="1">
      <c r="A9" s="14" t="s">
        <v>19</v>
      </c>
      <c r="B9" s="15">
        <v>5865</v>
      </c>
      <c r="C9" s="15">
        <v>6857</v>
      </c>
      <c r="D9" s="15">
        <v>21024</v>
      </c>
      <c r="E9" s="15">
        <v>15481</v>
      </c>
      <c r="F9" s="15">
        <v>15670</v>
      </c>
      <c r="G9" s="15">
        <v>10300</v>
      </c>
      <c r="H9" s="15">
        <v>4879</v>
      </c>
      <c r="I9" s="15">
        <v>5731</v>
      </c>
      <c r="J9" s="15">
        <v>6257</v>
      </c>
      <c r="K9" s="15">
        <v>12169</v>
      </c>
      <c r="L9" s="13">
        <f>SUM(B9:K9)</f>
        <v>104233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66758</v>
      </c>
      <c r="C11" s="15">
        <v>82271</v>
      </c>
      <c r="D11" s="15">
        <v>236729</v>
      </c>
      <c r="E11" s="15">
        <v>205653</v>
      </c>
      <c r="F11" s="15">
        <v>216740</v>
      </c>
      <c r="G11" s="15">
        <v>111715</v>
      </c>
      <c r="H11" s="15">
        <v>58374</v>
      </c>
      <c r="I11" s="15">
        <v>97625</v>
      </c>
      <c r="J11" s="15">
        <v>87286</v>
      </c>
      <c r="K11" s="15">
        <v>169373</v>
      </c>
      <c r="L11" s="13">
        <f>SUM(B11:K11)</f>
        <v>1332524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5.9243</v>
      </c>
      <c r="C13" s="20">
        <v>3.1225</v>
      </c>
      <c r="D13" s="20">
        <v>3.7187</v>
      </c>
      <c r="E13" s="20">
        <v>3.7607</v>
      </c>
      <c r="F13" s="20">
        <v>3.3291</v>
      </c>
      <c r="G13" s="20">
        <v>3.6582</v>
      </c>
      <c r="H13" s="20">
        <v>4.0306</v>
      </c>
      <c r="I13" s="20">
        <v>3.3477</v>
      </c>
      <c r="J13" s="20">
        <v>3.6046</v>
      </c>
      <c r="K13" s="20">
        <v>2.943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1.171990311319945</v>
      </c>
      <c r="C15" s="22">
        <v>1.368049716467003</v>
      </c>
      <c r="D15" s="22">
        <v>1.310152484907124</v>
      </c>
      <c r="E15" s="22">
        <v>1.227439083592133</v>
      </c>
      <c r="F15" s="22">
        <v>1.397950295714421</v>
      </c>
      <c r="G15" s="22">
        <v>1.350272142823051</v>
      </c>
      <c r="H15" s="22">
        <v>1.350822247031235</v>
      </c>
      <c r="I15" s="22">
        <v>1.325907905332282</v>
      </c>
      <c r="J15" s="22">
        <v>1.582348585187176</v>
      </c>
      <c r="K15" s="22">
        <v>1.245871357690572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506913.92999999993</v>
      </c>
      <c r="C17" s="25">
        <f aca="true" t="shared" si="2" ref="C17:K17">C18+C19+C20+C21+C22+C23+C24</f>
        <v>387314.11</v>
      </c>
      <c r="D17" s="25">
        <f t="shared" si="2"/>
        <v>1287930.4999999998</v>
      </c>
      <c r="E17" s="25">
        <f t="shared" si="2"/>
        <v>1044687.69</v>
      </c>
      <c r="F17" s="25">
        <f t="shared" si="2"/>
        <v>1112093.71</v>
      </c>
      <c r="G17" s="25">
        <f t="shared" si="2"/>
        <v>621855.9400000001</v>
      </c>
      <c r="H17" s="25">
        <f t="shared" si="2"/>
        <v>357892.64</v>
      </c>
      <c r="I17" s="25">
        <f t="shared" si="2"/>
        <v>465138.75</v>
      </c>
      <c r="J17" s="25">
        <f t="shared" si="2"/>
        <v>546108.85</v>
      </c>
      <c r="K17" s="25">
        <f t="shared" si="2"/>
        <v>682131.89</v>
      </c>
      <c r="L17" s="25">
        <f>L18+L19+L20+L21+L22+L23+L24</f>
        <v>7012068.009999999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430252.29</v>
      </c>
      <c r="C18" s="33">
        <f t="shared" si="3"/>
        <v>278302.18</v>
      </c>
      <c r="D18" s="33">
        <f t="shared" si="3"/>
        <v>958506.08</v>
      </c>
      <c r="E18" s="33">
        <f t="shared" si="3"/>
        <v>831618.63</v>
      </c>
      <c r="F18" s="33">
        <f t="shared" si="3"/>
        <v>773716.13</v>
      </c>
      <c r="G18" s="33">
        <f t="shared" si="3"/>
        <v>446355.27</v>
      </c>
      <c r="H18" s="33">
        <f t="shared" si="3"/>
        <v>254951.57</v>
      </c>
      <c r="I18" s="33">
        <f t="shared" si="3"/>
        <v>346004.88</v>
      </c>
      <c r="J18" s="33">
        <f t="shared" si="3"/>
        <v>337185.1</v>
      </c>
      <c r="K18" s="33">
        <f t="shared" si="3"/>
        <v>534278.11</v>
      </c>
      <c r="L18" s="33">
        <f aca="true" t="shared" si="4" ref="L18:L24">SUM(B18:K18)</f>
        <v>5191170.239999999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73999.23</v>
      </c>
      <c r="C19" s="33">
        <f t="shared" si="5"/>
        <v>102429.04</v>
      </c>
      <c r="D19" s="33">
        <f t="shared" si="5"/>
        <v>297283.04</v>
      </c>
      <c r="E19" s="33">
        <f t="shared" si="5"/>
        <v>189142.58</v>
      </c>
      <c r="F19" s="33">
        <f t="shared" si="5"/>
        <v>307900.56</v>
      </c>
      <c r="G19" s="33">
        <f t="shared" si="5"/>
        <v>156345.82</v>
      </c>
      <c r="H19" s="33">
        <f t="shared" si="5"/>
        <v>89442.68</v>
      </c>
      <c r="I19" s="33">
        <f t="shared" si="5"/>
        <v>112765.73</v>
      </c>
      <c r="J19" s="33">
        <f t="shared" si="5"/>
        <v>196359.27</v>
      </c>
      <c r="K19" s="33">
        <f t="shared" si="5"/>
        <v>131363.68</v>
      </c>
      <c r="L19" s="33">
        <f t="shared" si="4"/>
        <v>1657031.63</v>
      </c>
      <c r="M19"/>
    </row>
    <row r="20" spans="1:13" ht="17.25" customHeight="1">
      <c r="A20" s="27" t="s">
        <v>26</v>
      </c>
      <c r="B20" s="33">
        <v>1276.47</v>
      </c>
      <c r="C20" s="33">
        <v>5196.95</v>
      </c>
      <c r="D20" s="33">
        <v>29369.5</v>
      </c>
      <c r="E20" s="33">
        <v>21154.6</v>
      </c>
      <c r="F20" s="33">
        <v>29091.08</v>
      </c>
      <c r="G20" s="33">
        <v>19154.85</v>
      </c>
      <c r="H20" s="33">
        <v>12112.45</v>
      </c>
      <c r="I20" s="33">
        <v>4982.2</v>
      </c>
      <c r="J20" s="33">
        <v>9792.6</v>
      </c>
      <c r="K20" s="33">
        <v>13718.22</v>
      </c>
      <c r="L20" s="33">
        <f t="shared" si="4"/>
        <v>145848.92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-110969.77</v>
      </c>
      <c r="C27" s="33">
        <f t="shared" si="6"/>
        <v>-30170.8</v>
      </c>
      <c r="D27" s="33">
        <f t="shared" si="6"/>
        <v>-92505.6</v>
      </c>
      <c r="E27" s="33">
        <f t="shared" si="6"/>
        <v>-72828.97</v>
      </c>
      <c r="F27" s="33">
        <f t="shared" si="6"/>
        <v>-68948</v>
      </c>
      <c r="G27" s="33">
        <f t="shared" si="6"/>
        <v>-45320</v>
      </c>
      <c r="H27" s="33">
        <f t="shared" si="6"/>
        <v>-29566.829999999998</v>
      </c>
      <c r="I27" s="33">
        <f t="shared" si="6"/>
        <v>-43600.770000000004</v>
      </c>
      <c r="J27" s="33">
        <f t="shared" si="6"/>
        <v>-27530.8</v>
      </c>
      <c r="K27" s="33">
        <f t="shared" si="6"/>
        <v>-53543.6</v>
      </c>
      <c r="L27" s="33">
        <f aca="true" t="shared" si="7" ref="L27:L34">SUM(B27:K27)</f>
        <v>-574985.14</v>
      </c>
      <c r="M27"/>
    </row>
    <row r="28" spans="1:13" ht="18.75" customHeight="1">
      <c r="A28" s="27" t="s">
        <v>30</v>
      </c>
      <c r="B28" s="33">
        <f>B29+B30+B31+B32</f>
        <v>-25806</v>
      </c>
      <c r="C28" s="33">
        <f aca="true" t="shared" si="8" ref="C28:K28">C29+C30+C31+C32</f>
        <v>-30170.8</v>
      </c>
      <c r="D28" s="33">
        <f t="shared" si="8"/>
        <v>-92505.6</v>
      </c>
      <c r="E28" s="33">
        <f t="shared" si="8"/>
        <v>-68116.4</v>
      </c>
      <c r="F28" s="33">
        <f t="shared" si="8"/>
        <v>-68948</v>
      </c>
      <c r="G28" s="33">
        <f t="shared" si="8"/>
        <v>-45320</v>
      </c>
      <c r="H28" s="33">
        <f t="shared" si="8"/>
        <v>-21467.6</v>
      </c>
      <c r="I28" s="33">
        <f t="shared" si="8"/>
        <v>-43600.770000000004</v>
      </c>
      <c r="J28" s="33">
        <f t="shared" si="8"/>
        <v>-27530.8</v>
      </c>
      <c r="K28" s="33">
        <f t="shared" si="8"/>
        <v>-53543.6</v>
      </c>
      <c r="L28" s="33">
        <f t="shared" si="7"/>
        <v>-477009.57</v>
      </c>
      <c r="M28"/>
    </row>
    <row r="29" spans="1:13" s="36" customFormat="1" ht="18.75" customHeight="1">
      <c r="A29" s="34" t="s">
        <v>58</v>
      </c>
      <c r="B29" s="33">
        <f>-ROUND((B9)*$E$3,2)</f>
        <v>-25806</v>
      </c>
      <c r="C29" s="33">
        <f aca="true" t="shared" si="9" ref="C29:K29">-ROUND((C9)*$E$3,2)</f>
        <v>-30170.8</v>
      </c>
      <c r="D29" s="33">
        <f t="shared" si="9"/>
        <v>-92505.6</v>
      </c>
      <c r="E29" s="33">
        <f t="shared" si="9"/>
        <v>-68116.4</v>
      </c>
      <c r="F29" s="33">
        <f t="shared" si="9"/>
        <v>-68948</v>
      </c>
      <c r="G29" s="33">
        <f t="shared" si="9"/>
        <v>-45320</v>
      </c>
      <c r="H29" s="33">
        <f t="shared" si="9"/>
        <v>-21467.6</v>
      </c>
      <c r="I29" s="33">
        <f t="shared" si="9"/>
        <v>-25216.4</v>
      </c>
      <c r="J29" s="33">
        <f t="shared" si="9"/>
        <v>-27530.8</v>
      </c>
      <c r="K29" s="33">
        <f t="shared" si="9"/>
        <v>-53543.6</v>
      </c>
      <c r="L29" s="33">
        <f t="shared" si="7"/>
        <v>-458625.2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-304.1</v>
      </c>
      <c r="J31" s="17">
        <v>0</v>
      </c>
      <c r="K31" s="17">
        <v>0</v>
      </c>
      <c r="L31" s="33">
        <f t="shared" si="7"/>
        <v>-304.1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-18080.27</v>
      </c>
      <c r="J32" s="17">
        <v>0</v>
      </c>
      <c r="K32" s="17">
        <v>0</v>
      </c>
      <c r="L32" s="33">
        <f t="shared" si="7"/>
        <v>-18080.27</v>
      </c>
      <c r="M32"/>
    </row>
    <row r="33" spans="1:13" s="36" customFormat="1" ht="18.75" customHeight="1">
      <c r="A33" s="27" t="s">
        <v>34</v>
      </c>
      <c r="B33" s="38">
        <f>SUM(B34:B45)</f>
        <v>-85163.77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-97975.56999999999</v>
      </c>
      <c r="M33"/>
    </row>
    <row r="34" spans="1:13" ht="18.75" customHeight="1">
      <c r="A34" s="37" t="s">
        <v>35</v>
      </c>
      <c r="B34" s="38">
        <v>-64501.86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-64501.86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6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395944.1599999999</v>
      </c>
      <c r="C48" s="41">
        <f aca="true" t="shared" si="12" ref="C48:K48">IF(C17+C27+C40+C49&lt;0,0,C17+C27+C49)</f>
        <v>357143.31</v>
      </c>
      <c r="D48" s="41">
        <f t="shared" si="12"/>
        <v>1195424.8999999997</v>
      </c>
      <c r="E48" s="41">
        <f t="shared" si="12"/>
        <v>971858.72</v>
      </c>
      <c r="F48" s="41">
        <f t="shared" si="12"/>
        <v>1043145.71</v>
      </c>
      <c r="G48" s="41">
        <f t="shared" si="12"/>
        <v>576535.9400000001</v>
      </c>
      <c r="H48" s="41">
        <f t="shared" si="12"/>
        <v>328325.81</v>
      </c>
      <c r="I48" s="41">
        <f t="shared" si="12"/>
        <v>421537.98</v>
      </c>
      <c r="J48" s="41">
        <f t="shared" si="12"/>
        <v>518578.05</v>
      </c>
      <c r="K48" s="41">
        <f t="shared" si="12"/>
        <v>628588.29</v>
      </c>
      <c r="L48" s="42">
        <f>SUM(B48:K48)</f>
        <v>6437082.869999999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395944.15</v>
      </c>
      <c r="C54" s="41">
        <f aca="true" t="shared" si="14" ref="C54:J54">SUM(C55:C66)</f>
        <v>357143.31000000006</v>
      </c>
      <c r="D54" s="41">
        <f t="shared" si="14"/>
        <v>1195424.9</v>
      </c>
      <c r="E54" s="41">
        <f t="shared" si="14"/>
        <v>971858.72</v>
      </c>
      <c r="F54" s="41">
        <f t="shared" si="14"/>
        <v>1043145.72</v>
      </c>
      <c r="G54" s="41">
        <f t="shared" si="14"/>
        <v>576535.94</v>
      </c>
      <c r="H54" s="41">
        <f t="shared" si="14"/>
        <v>328325.82</v>
      </c>
      <c r="I54" s="41">
        <f>SUM(I55:I69)</f>
        <v>421537.98</v>
      </c>
      <c r="J54" s="41">
        <f t="shared" si="14"/>
        <v>518578.05</v>
      </c>
      <c r="K54" s="41">
        <f>SUM(K55:K68)</f>
        <v>628588.29</v>
      </c>
      <c r="L54" s="46">
        <f>SUM(B54:K54)</f>
        <v>6437082.880000001</v>
      </c>
      <c r="M54" s="40"/>
    </row>
    <row r="55" spans="1:13" ht="18.75" customHeight="1">
      <c r="A55" s="47" t="s">
        <v>51</v>
      </c>
      <c r="B55" s="48">
        <v>395944.15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395944.15</v>
      </c>
      <c r="M55" s="40"/>
    </row>
    <row r="56" spans="1:12" ht="18.75" customHeight="1">
      <c r="A56" s="47" t="s">
        <v>61</v>
      </c>
      <c r="B56" s="17">
        <v>0</v>
      </c>
      <c r="C56" s="48">
        <v>312000.4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312000.4</v>
      </c>
    </row>
    <row r="57" spans="1:12" ht="18.75" customHeight="1">
      <c r="A57" s="47" t="s">
        <v>62</v>
      </c>
      <c r="B57" s="17">
        <v>0</v>
      </c>
      <c r="C57" s="48">
        <v>45142.91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45142.91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1195424.9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1195424.9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971858.72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971858.72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1043145.72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1043145.72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576535.94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576535.94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328325.82</v>
      </c>
      <c r="I62" s="17">
        <v>0</v>
      </c>
      <c r="J62" s="17">
        <v>0</v>
      </c>
      <c r="K62" s="17">
        <v>0</v>
      </c>
      <c r="L62" s="46">
        <f t="shared" si="15"/>
        <v>328325.82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518578.05</v>
      </c>
      <c r="K64" s="17">
        <v>0</v>
      </c>
      <c r="L64" s="46">
        <f t="shared" si="15"/>
        <v>518578.05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353580.91</v>
      </c>
      <c r="L65" s="46">
        <f t="shared" si="15"/>
        <v>353580.91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275007.38</v>
      </c>
      <c r="L66" s="46">
        <f t="shared" si="15"/>
        <v>275007.38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421537.98</v>
      </c>
      <c r="J69" s="53">
        <v>0</v>
      </c>
      <c r="K69" s="53">
        <v>0</v>
      </c>
      <c r="L69" s="51">
        <f>SUM(B69:K69)</f>
        <v>421537.98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2021-09-27T19:36:20Z</dcterms:modified>
  <cp:category/>
  <cp:version/>
  <cp:contentType/>
  <cp:contentStatus/>
</cp:coreProperties>
</file>