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<sst xmlns="http://schemas.openxmlformats.org/spreadsheetml/2006/main" count="79" uniqueCount="78">
  <si>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</si>
  <si>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</si>
  <si>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</si>
  <si>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</si>
  <si>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</si>
  <si>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</si>
  <si>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</si>
  <si>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</si>
  <si>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</si>
  <si>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</si>
  <si>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</si>
  <si>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</si>
  <si>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</si>
  <si>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</si>
  <si>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</si>
  <si>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</si>
  <si>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</si>
  <si>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</si>
  <si>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</si>
  <si>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</si>
  <si>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</si>
  <si>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</si>
  <si>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</si>
  <si>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</si>
  <si>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</si>
  <si>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</si>
  <si>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</si>
  <si>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</si>
  <si>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</si>
  <si>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</si>
  <si>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</si>
  <si>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</si>
  <si>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</si>
  <si>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</si>
  <si>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</si>
  <si>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</si>
  <si>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</si>
  <si>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</si>
  <si>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</si>
  <si>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</si>
  <si>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</si>
  <si>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</si>
  <si>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</si>
  <si>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</si>
  <si>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</si>
  <si>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</si>
  <si>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</si>
  <si>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</si>
  <si>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</si>
  <si>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</si>
  <si>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</si>
  <si>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</si>
  <si>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</si>
  <si>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</si>
  <si>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</si>
  <si>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</si>
  <si>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</si>
  <si>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</si>
  <si>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</si>
  <si>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</si>
  <si>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</si>
  <si>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</si>
  <si>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</si>
  <si>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</si>
  <si>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</si>
  <si>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</si>
  <si>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</si>
  <si>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</si>
  <si>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</si>
  <si>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</si>
  <si>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</si>
  <si>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</si>
  <si>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</si>
  <si>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</si>
  <si>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</si>
  <si>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</si>
  <si>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26/09/21 - VENCIMENTO 01/10/21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</si>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</sst>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18381</v>
      </c>
      <c r="C7" s="10">
        <f>C8+C11</f>
        <v>25135</v>
      </c>
      <c r="D7" s="10">
        <f aca="true" t="shared" si="0" ref="D7:K7">D8+D11</f>
        <v>74957</v>
      </c>
      <c r="E7" s="10">
        <f t="shared" si="0"/>
        <v>76199</v>
      </c>
      <c r="F7" s="10">
        <f t="shared" si="0"/>
        <v>80907</v>
      </c>
      <c r="G7" s="10">
        <f t="shared" si="0"/>
        <v>33211</v>
      </c>
      <c r="H7" s="10">
        <f t="shared" si="0"/>
        <v>17844</v>
      </c>
      <c r="I7" s="10">
        <f t="shared" si="0"/>
        <v>35977</v>
      </c>
      <c r="J7" s="10">
        <f t="shared" si="0"/>
        <v>20718</v>
      </c>
      <c r="K7" s="10">
        <f t="shared" si="0"/>
        <v>59254</v>
      </c>
      <c r="L7" s="10">
        <f>SUM(B7:K7)</f>
        <v>442583</v>
      </c>
      <c r="M7" s="11"/>
    </row>
    <row r="8" spans="1:13" ht="17.25" customHeight="1">
      <c r="A8" s="12" t="s">
        <v>18</v>
      </c>
      <c r="B8" s="13">
        <f>B9+B10</f>
        <v>1980</v>
      </c>
      <c r="C8" s="13">
        <f aca="true" t="shared" si="1" ref="C8:K8">C9+C10</f>
        <v>2537</v>
      </c>
      <c r="D8" s="13">
        <f t="shared" si="1"/>
        <v>7964</v>
      </c>
      <c r="E8" s="13">
        <f t="shared" si="1"/>
        <v>7531</v>
      </c>
      <c r="F8" s="13">
        <f t="shared" si="1"/>
        <v>7974</v>
      </c>
      <c r="G8" s="13">
        <f t="shared" si="1"/>
        <v>3491</v>
      </c>
      <c r="H8" s="13">
        <f t="shared" si="1"/>
        <v>1636</v>
      </c>
      <c r="I8" s="13">
        <f t="shared" si="1"/>
        <v>2802</v>
      </c>
      <c r="J8" s="13">
        <f t="shared" si="1"/>
        <v>1961</v>
      </c>
      <c r="K8" s="13">
        <f t="shared" si="1"/>
        <v>4736</v>
      </c>
      <c r="L8" s="13">
        <f>SUM(B8:K8)</f>
        <v>42612</v>
      </c>
      <c r="M8"/>
    </row>
    <row r="9" spans="1:13" ht="17.25" customHeight="1">
      <c r="A9" s="14" t="s">
        <v>19</v>
      </c>
      <c r="B9" s="15">
        <v>1980</v>
      </c>
      <c r="C9" s="15">
        <v>2537</v>
      </c>
      <c r="D9" s="15">
        <v>7964</v>
      </c>
      <c r="E9" s="15">
        <v>7531</v>
      </c>
      <c r="F9" s="15">
        <v>7974</v>
      </c>
      <c r="G9" s="15">
        <v>3491</v>
      </c>
      <c r="H9" s="15">
        <v>1630</v>
      </c>
      <c r="I9" s="15">
        <v>2802</v>
      </c>
      <c r="J9" s="15">
        <v>1961</v>
      </c>
      <c r="K9" s="15">
        <v>4736</v>
      </c>
      <c r="L9" s="13">
        <f>SUM(B9:K9)</f>
        <v>42606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16401</v>
      </c>
      <c r="C11" s="15">
        <v>22598</v>
      </c>
      <c r="D11" s="15">
        <v>66993</v>
      </c>
      <c r="E11" s="15">
        <v>68668</v>
      </c>
      <c r="F11" s="15">
        <v>72933</v>
      </c>
      <c r="G11" s="15">
        <v>29720</v>
      </c>
      <c r="H11" s="15">
        <v>16208</v>
      </c>
      <c r="I11" s="15">
        <v>33175</v>
      </c>
      <c r="J11" s="15">
        <v>18757</v>
      </c>
      <c r="K11" s="15">
        <v>54518</v>
      </c>
      <c r="L11" s="13">
        <f>SUM(B11:K11)</f>
        <v>399971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1.167140954491214</v>
      </c>
      <c r="C15" s="22">
        <v>1.33705506672083</v>
      </c>
      <c r="D15" s="22">
        <v>1.327752366026942</v>
      </c>
      <c r="E15" s="22">
        <v>1.240169928681546</v>
      </c>
      <c r="F15" s="22">
        <v>1.368453354332915</v>
      </c>
      <c r="G15" s="22">
        <v>1.254654095573772</v>
      </c>
      <c r="H15" s="22">
        <v>1.342776256635603</v>
      </c>
      <c r="I15" s="22">
        <v>1.233838342919515</v>
      </c>
      <c r="J15" s="22">
        <v>1.586898542911772</v>
      </c>
      <c r="K15" s="22">
        <v>1.216507989825499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129082.54000000001</v>
      </c>
      <c r="C17" s="25">
        <f aca="true" t="shared" si="2" ref="C17:K17">C18+C19+C20+C21+C22+C23+C24</f>
        <v>109158.12</v>
      </c>
      <c r="D17" s="25">
        <f t="shared" si="2"/>
        <v>387942.98</v>
      </c>
      <c r="E17" s="25">
        <f t="shared" si="2"/>
        <v>370456.18000000005</v>
      </c>
      <c r="F17" s="25">
        <f t="shared" si="2"/>
        <v>384363.07</v>
      </c>
      <c r="G17" s="25">
        <f t="shared" si="2"/>
        <v>160866.46000000002</v>
      </c>
      <c r="H17" s="25">
        <f t="shared" si="2"/>
        <v>102966.18000000001</v>
      </c>
      <c r="I17" s="25">
        <f t="shared" si="2"/>
        <v>154542.38</v>
      </c>
      <c r="J17" s="25">
        <f t="shared" si="2"/>
        <v>126263.82</v>
      </c>
      <c r="K17" s="25">
        <f t="shared" si="2"/>
        <v>222857.78999999998</v>
      </c>
      <c r="L17" s="25">
        <f>L18+L19+L20+L21+L22+L23+L24</f>
        <v>2148499.52</v>
      </c>
      <c r="M17"/>
    </row>
    <row r="18" spans="1:13" ht="17.25" customHeight="1">
      <c r="A18" s="26" t="s">
        <v>24</v>
      </c>
      <c r="B18" s="33">
        <f aca="true" t="shared" si="3" ref="B18:K18">ROUND(B13*B7,2)</f>
        <v>108894.56</v>
      </c>
      <c r="C18" s="33">
        <f t="shared" si="3"/>
        <v>78484.04</v>
      </c>
      <c r="D18" s="33">
        <f t="shared" si="3"/>
        <v>278742.6</v>
      </c>
      <c r="E18" s="33">
        <f t="shared" si="3"/>
        <v>286561.58</v>
      </c>
      <c r="F18" s="33">
        <f t="shared" si="3"/>
        <v>269347.49</v>
      </c>
      <c r="G18" s="33">
        <f t="shared" si="3"/>
        <v>121492.48</v>
      </c>
      <c r="H18" s="33">
        <f t="shared" si="3"/>
        <v>71922.03</v>
      </c>
      <c r="I18" s="33">
        <f t="shared" si="3"/>
        <v>120440.2</v>
      </c>
      <c r="J18" s="33">
        <f t="shared" si="3"/>
        <v>74680.1</v>
      </c>
      <c r="K18" s="33">
        <f t="shared" si="3"/>
        <v>174384.52</v>
      </c>
      <c r="L18" s="33">
        <f aca="true" t="shared" si="4" ref="L18:L24">SUM(B18:K18)</f>
        <v>1584949.6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18200.74</v>
      </c>
      <c r="C19" s="33">
        <f t="shared" si="5"/>
        <v>26453.44</v>
      </c>
      <c r="D19" s="33">
        <f t="shared" si="5"/>
        <v>91358.55</v>
      </c>
      <c r="E19" s="33">
        <f t="shared" si="5"/>
        <v>68823.47</v>
      </c>
      <c r="F19" s="33">
        <f t="shared" si="5"/>
        <v>99241.99</v>
      </c>
      <c r="G19" s="33">
        <f t="shared" si="5"/>
        <v>30938.56</v>
      </c>
      <c r="H19" s="33">
        <f t="shared" si="5"/>
        <v>24653.16</v>
      </c>
      <c r="I19" s="33">
        <f t="shared" si="5"/>
        <v>28163.54</v>
      </c>
      <c r="J19" s="33">
        <f t="shared" si="5"/>
        <v>43829.64</v>
      </c>
      <c r="K19" s="33">
        <f t="shared" si="5"/>
        <v>37755.64</v>
      </c>
      <c r="L19" s="33">
        <f t="shared" si="4"/>
        <v>469418.73</v>
      </c>
      <c r="M19"/>
    </row>
    <row r="20" spans="1:13" ht="17.25" customHeight="1">
      <c r="A20" s="27" t="s">
        <v>26</v>
      </c>
      <c r="B20" s="33">
        <v>601.3</v>
      </c>
      <c r="C20" s="33">
        <v>2834.7</v>
      </c>
      <c r="D20" s="33">
        <v>15069.95</v>
      </c>
      <c r="E20" s="33">
        <v>12299.25</v>
      </c>
      <c r="F20" s="33">
        <v>14387.65</v>
      </c>
      <c r="G20" s="33">
        <v>9167.6</v>
      </c>
      <c r="H20" s="33">
        <v>5005.05</v>
      </c>
      <c r="I20" s="33">
        <v>4552.7</v>
      </c>
      <c r="J20" s="33">
        <v>4982.2</v>
      </c>
      <c r="K20" s="33">
        <v>7945.75</v>
      </c>
      <c r="L20" s="33">
        <f t="shared" si="4"/>
        <v>76846.15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-732.18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-732.18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-93875.77</v>
      </c>
      <c r="C27" s="33">
        <f t="shared" si="6"/>
        <v>-11162.8</v>
      </c>
      <c r="D27" s="33">
        <f t="shared" si="6"/>
        <v>-35041.6</v>
      </c>
      <c r="E27" s="33">
        <f t="shared" si="6"/>
        <v>-37848.97</v>
      </c>
      <c r="F27" s="33">
        <f t="shared" si="6"/>
        <v>-35085.6</v>
      </c>
      <c r="G27" s="33">
        <f t="shared" si="6"/>
        <v>-15360.4</v>
      </c>
      <c r="H27" s="33">
        <f t="shared" si="6"/>
        <v>-15271.23</v>
      </c>
      <c r="I27" s="33">
        <f t="shared" si="6"/>
        <v>-12328.8</v>
      </c>
      <c r="J27" s="33">
        <f t="shared" si="6"/>
        <v>-8628.4</v>
      </c>
      <c r="K27" s="33">
        <f t="shared" si="6"/>
        <v>-20838.4</v>
      </c>
      <c r="L27" s="33">
        <f aca="true" t="shared" si="7" ref="L27:L34">SUM(B27:K27)</f>
        <v>-285441.97000000003</v>
      </c>
      <c r="M27"/>
    </row>
    <row r="28" spans="1:13" ht="18.75" customHeight="1">
      <c r="A28" s="27" t="s">
        <v>30</v>
      </c>
      <c r="B28" s="33">
        <f>B29+B30+B31+B32</f>
        <v>-8712</v>
      </c>
      <c r="C28" s="33">
        <f aca="true" t="shared" si="8" ref="C28:K28">C29+C30+C31+C32</f>
        <v>-11162.8</v>
      </c>
      <c r="D28" s="33">
        <f t="shared" si="8"/>
        <v>-35041.6</v>
      </c>
      <c r="E28" s="33">
        <f t="shared" si="8"/>
        <v>-33136.4</v>
      </c>
      <c r="F28" s="33">
        <f t="shared" si="8"/>
        <v>-35085.6</v>
      </c>
      <c r="G28" s="33">
        <f t="shared" si="8"/>
        <v>-15360.4</v>
      </c>
      <c r="H28" s="33">
        <f t="shared" si="8"/>
        <v>-7172</v>
      </c>
      <c r="I28" s="33">
        <f t="shared" si="8"/>
        <v>-12328.8</v>
      </c>
      <c r="J28" s="33">
        <f t="shared" si="8"/>
        <v>-8628.4</v>
      </c>
      <c r="K28" s="33">
        <f t="shared" si="8"/>
        <v>-20838.4</v>
      </c>
      <c r="L28" s="33">
        <f t="shared" si="7"/>
        <v>-187466.39999999997</v>
      </c>
      <c r="M28"/>
    </row>
    <row r="29" spans="1:13" s="36" customFormat="1" ht="18.75" customHeight="1">
      <c r="A29" s="34" t="s">
        <v>58</v>
      </c>
      <c r="B29" s="33">
        <f>-ROUND((B9)*$E$3,2)</f>
        <v>-8712</v>
      </c>
      <c r="C29" s="33">
        <f aca="true" t="shared" si="9" ref="C29:K29">-ROUND((C9)*$E$3,2)</f>
        <v>-11162.8</v>
      </c>
      <c r="D29" s="33">
        <f t="shared" si="9"/>
        <v>-35041.6</v>
      </c>
      <c r="E29" s="33">
        <f t="shared" si="9"/>
        <v>-33136.4</v>
      </c>
      <c r="F29" s="33">
        <f t="shared" si="9"/>
        <v>-35085.6</v>
      </c>
      <c r="G29" s="33">
        <f t="shared" si="9"/>
        <v>-15360.4</v>
      </c>
      <c r="H29" s="33">
        <f t="shared" si="9"/>
        <v>-7172</v>
      </c>
      <c r="I29" s="33">
        <f t="shared" si="9"/>
        <v>-12328.8</v>
      </c>
      <c r="J29" s="33">
        <f t="shared" si="9"/>
        <v>-8628.4</v>
      </c>
      <c r="K29" s="33">
        <f t="shared" si="9"/>
        <v>-20838.4</v>
      </c>
      <c r="L29" s="33">
        <f t="shared" si="7"/>
        <v>-187466.39999999997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-85163.77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-97975.56999999999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35206.770000000004</v>
      </c>
      <c r="C48" s="41">
        <f aca="true" t="shared" si="12" ref="C48:K48">IF(C17+C27+C40+C49&lt;0,0,C17+C27+C49)</f>
        <v>97995.31999999999</v>
      </c>
      <c r="D48" s="41">
        <f t="shared" si="12"/>
        <v>352901.38</v>
      </c>
      <c r="E48" s="41">
        <f t="shared" si="12"/>
        <v>332607.2100000001</v>
      </c>
      <c r="F48" s="41">
        <f t="shared" si="12"/>
        <v>349277.47000000003</v>
      </c>
      <c r="G48" s="41">
        <f t="shared" si="12"/>
        <v>145506.06000000003</v>
      </c>
      <c r="H48" s="41">
        <f t="shared" si="12"/>
        <v>87694.95000000001</v>
      </c>
      <c r="I48" s="41">
        <f t="shared" si="12"/>
        <v>142213.58000000002</v>
      </c>
      <c r="J48" s="41">
        <f t="shared" si="12"/>
        <v>117635.42000000001</v>
      </c>
      <c r="K48" s="41">
        <f t="shared" si="12"/>
        <v>202019.38999999998</v>
      </c>
      <c r="L48" s="42">
        <f>SUM(B48:K48)</f>
        <v>1863057.55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35206.77</v>
      </c>
      <c r="C54" s="41">
        <f aca="true" t="shared" si="14" ref="C54:J54">SUM(C55:C66)</f>
        <v>97995.32</v>
      </c>
      <c r="D54" s="41">
        <f t="shared" si="14"/>
        <v>352901.37</v>
      </c>
      <c r="E54" s="41">
        <f t="shared" si="14"/>
        <v>332607.22</v>
      </c>
      <c r="F54" s="41">
        <f t="shared" si="14"/>
        <v>349277.47</v>
      </c>
      <c r="G54" s="41">
        <f t="shared" si="14"/>
        <v>145506.06</v>
      </c>
      <c r="H54" s="41">
        <f t="shared" si="14"/>
        <v>87694.95</v>
      </c>
      <c r="I54" s="41">
        <f>SUM(I55:I69)</f>
        <v>142213.58</v>
      </c>
      <c r="J54" s="41">
        <f t="shared" si="14"/>
        <v>117635.42</v>
      </c>
      <c r="K54" s="41">
        <f>SUM(K55:K68)</f>
        <v>202019.4</v>
      </c>
      <c r="L54" s="46">
        <f>SUM(B54:K54)</f>
        <v>1863057.5599999998</v>
      </c>
      <c r="M54" s="40"/>
    </row>
    <row r="55" spans="1:13" ht="18.75" customHeight="1">
      <c r="A55" s="47" t="s">
        <v>51</v>
      </c>
      <c r="B55" s="48">
        <v>35206.77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35206.77</v>
      </c>
      <c r="M55" s="40"/>
    </row>
    <row r="56" spans="1:12" ht="18.75" customHeight="1">
      <c r="A56" s="47" t="s">
        <v>61</v>
      </c>
      <c r="B56" s="17">
        <v>0</v>
      </c>
      <c r="C56" s="48">
        <v>85549.91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85549.91</v>
      </c>
    </row>
    <row r="57" spans="1:12" ht="18.75" customHeight="1">
      <c r="A57" s="47" t="s">
        <v>62</v>
      </c>
      <c r="B57" s="17">
        <v>0</v>
      </c>
      <c r="C57" s="48">
        <v>12445.41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12445.41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352901.37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352901.37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332607.22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332607.22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349277.47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349277.47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145506.06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145506.06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87694.95</v>
      </c>
      <c r="I62" s="17">
        <v>0</v>
      </c>
      <c r="J62" s="17">
        <v>0</v>
      </c>
      <c r="K62" s="17">
        <v>0</v>
      </c>
      <c r="L62" s="46">
        <f t="shared" si="15"/>
        <v>87694.95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117635.42</v>
      </c>
      <c r="K64" s="17">
        <v>0</v>
      </c>
      <c r="L64" s="46">
        <f t="shared" si="15"/>
        <v>117635.42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85535.01</v>
      </c>
      <c r="L65" s="46">
        <f t="shared" si="15"/>
        <v>85535.01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116484.39</v>
      </c>
      <c r="L66" s="46">
        <f t="shared" si="15"/>
        <v>116484.39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142213.58</v>
      </c>
      <c r="J69" s="53">
        <v>0</v>
      </c>
      <c r="K69" s="53">
        <v>0</v>
      </c>
      <c r="L69" s="51">
        <f>SUM(B69:K69)</f>
        <v>142213.58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2021-09-30T19:36:06Z</dcterms:modified>
  <cp:category/>
  <cp:version/>
  <cp:contentType/>
  <cp:contentStatus/>
</cp:coreProperties>
</file>