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<sst xmlns="http://schemas.openxmlformats.org/spreadsheetml/2006/main" count="79" uniqueCount="78">
  <si>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</si>
  <si>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</si>
  <si>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</si>
  <si>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</si>
  <si>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</si>
  <si>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</si>
  <si>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</si>
  <si>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</si>
  <si>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</si>
  <si>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</si>
  <si>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</si>
  <si>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</si>
  <si>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</si>
  <si>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</si>
  <si>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</si>
  <si>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</si>
  <si>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</si>
  <si>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</si>
  <si>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</si>
  <si>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</si>
  <si>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</si>
  <si>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</si>
  <si>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</si>
  <si>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</si>
  <si>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</si>
  <si>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</si>
  <si>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</si>
  <si>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</si>
  <si>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</si>
  <si>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</si>
  <si>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</si>
  <si>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</si>
  <si>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</si>
  <si>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</si>
  <si>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</si>
  <si>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</si>
  <si>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</si>
  <si>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</si>
  <si>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</si>
  <si>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</si>
  <si>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</si>
  <si>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</si>
  <si>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</si>
  <si>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</si>
  <si>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</si>
  <si>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</si>
  <si>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</si>
  <si>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</si>
  <si>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</si>
  <si>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</si>
  <si>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</si>
  <si>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</si>
  <si>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</si>
  <si>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</si>
  <si>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</si>
  <si>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</si>
  <si>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</si>
  <si>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</si>
  <si>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</si>
  <si>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</si>
  <si>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</si>
  <si>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</si>
  <si>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</si>
  <si>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</si>
  <si>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</si>
  <si>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</si>
  <si>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</si>
  <si>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</si>
  <si>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</si>
  <si>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</si>
  <si>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</si>
  <si>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</si>
  <si>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</si>
  <si>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</si>
  <si>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</si>
  <si>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</si>
  <si>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27/09/21 - VENCIMENTO 04/10/21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</si>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</sst>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72061</v>
      </c>
      <c r="C7" s="10">
        <f>C8+C11</f>
        <v>88935</v>
      </c>
      <c r="D7" s="10">
        <f aca="true" t="shared" si="0" ref="D7:K7">D8+D11</f>
        <v>250681</v>
      </c>
      <c r="E7" s="10">
        <f t="shared" si="0"/>
        <v>216600</v>
      </c>
      <c r="F7" s="10">
        <f t="shared" si="0"/>
        <v>227564</v>
      </c>
      <c r="G7" s="10">
        <f t="shared" si="0"/>
        <v>118456</v>
      </c>
      <c r="H7" s="10">
        <f t="shared" si="0"/>
        <v>60844</v>
      </c>
      <c r="I7" s="10">
        <f t="shared" si="0"/>
        <v>99818</v>
      </c>
      <c r="J7" s="10">
        <f t="shared" si="0"/>
        <v>91972</v>
      </c>
      <c r="K7" s="10">
        <f t="shared" si="0"/>
        <v>177374</v>
      </c>
      <c r="L7" s="10">
        <f>SUM(B7:K7)</f>
        <v>1404305</v>
      </c>
      <c r="M7" s="11"/>
    </row>
    <row r="8" spans="1:13" ht="17.25" customHeight="1">
      <c r="A8" s="12" t="s">
        <v>18</v>
      </c>
      <c r="B8" s="13">
        <f>B9+B10</f>
        <v>5956</v>
      </c>
      <c r="C8" s="13">
        <f aca="true" t="shared" si="1" ref="C8:K8">C9+C10</f>
        <v>7054</v>
      </c>
      <c r="D8" s="13">
        <f t="shared" si="1"/>
        <v>20976</v>
      </c>
      <c r="E8" s="13">
        <f t="shared" si="1"/>
        <v>15867</v>
      </c>
      <c r="F8" s="13">
        <f t="shared" si="1"/>
        <v>15877</v>
      </c>
      <c r="G8" s="13">
        <f t="shared" si="1"/>
        <v>9952</v>
      </c>
      <c r="H8" s="13">
        <f t="shared" si="1"/>
        <v>4663</v>
      </c>
      <c r="I8" s="13">
        <f t="shared" si="1"/>
        <v>5672</v>
      </c>
      <c r="J8" s="13">
        <f t="shared" si="1"/>
        <v>6256</v>
      </c>
      <c r="K8" s="13">
        <f t="shared" si="1"/>
        <v>12340</v>
      </c>
      <c r="L8" s="13">
        <f>SUM(B8:K8)</f>
        <v>104613</v>
      </c>
      <c r="M8"/>
    </row>
    <row r="9" spans="1:13" ht="17.25" customHeight="1">
      <c r="A9" s="14" t="s">
        <v>19</v>
      </c>
      <c r="B9" s="15">
        <v>5955</v>
      </c>
      <c r="C9" s="15">
        <v>7054</v>
      </c>
      <c r="D9" s="15">
        <v>20976</v>
      </c>
      <c r="E9" s="15">
        <v>15867</v>
      </c>
      <c r="F9" s="15">
        <v>15877</v>
      </c>
      <c r="G9" s="15">
        <v>9952</v>
      </c>
      <c r="H9" s="15">
        <v>4660</v>
      </c>
      <c r="I9" s="15">
        <v>5672</v>
      </c>
      <c r="J9" s="15">
        <v>6256</v>
      </c>
      <c r="K9" s="15">
        <v>12340</v>
      </c>
      <c r="L9" s="13">
        <f>SUM(B9:K9)</f>
        <v>104609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66105</v>
      </c>
      <c r="C11" s="15">
        <v>81881</v>
      </c>
      <c r="D11" s="15">
        <v>229705</v>
      </c>
      <c r="E11" s="15">
        <v>200733</v>
      </c>
      <c r="F11" s="15">
        <v>211687</v>
      </c>
      <c r="G11" s="15">
        <v>108504</v>
      </c>
      <c r="H11" s="15">
        <v>56181</v>
      </c>
      <c r="I11" s="15">
        <v>94146</v>
      </c>
      <c r="J11" s="15">
        <v>85716</v>
      </c>
      <c r="K11" s="15">
        <v>165034</v>
      </c>
      <c r="L11" s="13">
        <f>SUM(B11:K11)</f>
        <v>1299692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1.180925021976845</v>
      </c>
      <c r="C15" s="22">
        <v>1.372607561852655</v>
      </c>
      <c r="D15" s="22">
        <v>1.350227874160458</v>
      </c>
      <c r="E15" s="22">
        <v>1.257242251444653</v>
      </c>
      <c r="F15" s="22">
        <v>1.424288796276161</v>
      </c>
      <c r="G15" s="22">
        <v>1.38260854731355</v>
      </c>
      <c r="H15" s="22">
        <v>1.399093844252231</v>
      </c>
      <c r="I15" s="22">
        <v>1.369851855581494</v>
      </c>
      <c r="J15" s="22">
        <v>1.607476139140481</v>
      </c>
      <c r="K15" s="22">
        <v>1.279354237469221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507138.69</v>
      </c>
      <c r="C17" s="25">
        <f aca="true" t="shared" si="2" ref="C17:K17">C18+C19+C20+C21+C22+C23+C24</f>
        <v>388013.08</v>
      </c>
      <c r="D17" s="25">
        <f t="shared" si="2"/>
        <v>1289949.8399999999</v>
      </c>
      <c r="E17" s="25">
        <f t="shared" si="2"/>
        <v>1047738.61</v>
      </c>
      <c r="F17" s="25">
        <f t="shared" si="2"/>
        <v>1109745.69</v>
      </c>
      <c r="G17" s="25">
        <f t="shared" si="2"/>
        <v>618057.1699999999</v>
      </c>
      <c r="H17" s="25">
        <f t="shared" si="2"/>
        <v>356603.7</v>
      </c>
      <c r="I17" s="25">
        <f t="shared" si="2"/>
        <v>464075.87</v>
      </c>
      <c r="J17" s="25">
        <f t="shared" si="2"/>
        <v>545650.42</v>
      </c>
      <c r="K17" s="25">
        <f t="shared" si="2"/>
        <v>684393.23</v>
      </c>
      <c r="L17" s="25">
        <f>L18+L19+L20+L21+L22+L23+L24</f>
        <v>7011366.299999999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426910.98</v>
      </c>
      <c r="C18" s="33">
        <f t="shared" si="3"/>
        <v>277699.54</v>
      </c>
      <c r="D18" s="33">
        <f t="shared" si="3"/>
        <v>932207.43</v>
      </c>
      <c r="E18" s="33">
        <f t="shared" si="3"/>
        <v>814567.62</v>
      </c>
      <c r="F18" s="33">
        <f t="shared" si="3"/>
        <v>757583.31</v>
      </c>
      <c r="G18" s="33">
        <f t="shared" si="3"/>
        <v>433335.74</v>
      </c>
      <c r="H18" s="33">
        <f t="shared" si="3"/>
        <v>245237.83</v>
      </c>
      <c r="I18" s="33">
        <f t="shared" si="3"/>
        <v>334160.72</v>
      </c>
      <c r="J18" s="33">
        <f t="shared" si="3"/>
        <v>331522.27</v>
      </c>
      <c r="K18" s="33">
        <f t="shared" si="3"/>
        <v>522011.68</v>
      </c>
      <c r="L18" s="33">
        <f aca="true" t="shared" si="4" ref="L18:L24">SUM(B18:K18)</f>
        <v>5075237.119999999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77238.88</v>
      </c>
      <c r="C19" s="33">
        <f t="shared" si="5"/>
        <v>103472.95</v>
      </c>
      <c r="D19" s="33">
        <f t="shared" si="5"/>
        <v>326485.03</v>
      </c>
      <c r="E19" s="33">
        <f t="shared" si="5"/>
        <v>209541.21</v>
      </c>
      <c r="F19" s="33">
        <f t="shared" si="5"/>
        <v>321434.11</v>
      </c>
      <c r="G19" s="33">
        <f t="shared" si="5"/>
        <v>165797.96</v>
      </c>
      <c r="H19" s="33">
        <f t="shared" si="5"/>
        <v>97872.91</v>
      </c>
      <c r="I19" s="33">
        <f t="shared" si="5"/>
        <v>123589.96</v>
      </c>
      <c r="J19" s="33">
        <f t="shared" si="5"/>
        <v>201391.87</v>
      </c>
      <c r="K19" s="33">
        <f t="shared" si="5"/>
        <v>145826.17</v>
      </c>
      <c r="L19" s="33">
        <f t="shared" si="4"/>
        <v>1772651.0499999998</v>
      </c>
      <c r="M19"/>
    </row>
    <row r="20" spans="1:13" ht="17.25" customHeight="1">
      <c r="A20" s="27" t="s">
        <v>26</v>
      </c>
      <c r="B20" s="33">
        <v>1602.89</v>
      </c>
      <c r="C20" s="33">
        <v>5454.65</v>
      </c>
      <c r="D20" s="33">
        <v>28485.5</v>
      </c>
      <c r="E20" s="33">
        <v>20857.9</v>
      </c>
      <c r="F20" s="33">
        <v>29342.33</v>
      </c>
      <c r="G20" s="33">
        <v>19045.5</v>
      </c>
      <c r="H20" s="33">
        <v>12107.02</v>
      </c>
      <c r="I20" s="33">
        <v>4939.25</v>
      </c>
      <c r="J20" s="33">
        <v>9964.4</v>
      </c>
      <c r="K20" s="33">
        <v>13783.5</v>
      </c>
      <c r="L20" s="33">
        <f t="shared" si="4"/>
        <v>145582.94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-122.03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-122.03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-111365.77</v>
      </c>
      <c r="C27" s="33">
        <f t="shared" si="6"/>
        <v>-31037.6</v>
      </c>
      <c r="D27" s="33">
        <f t="shared" si="6"/>
        <v>-92294.4</v>
      </c>
      <c r="E27" s="33">
        <f t="shared" si="6"/>
        <v>-74527.37</v>
      </c>
      <c r="F27" s="33">
        <f t="shared" si="6"/>
        <v>-69858.8</v>
      </c>
      <c r="G27" s="33">
        <f t="shared" si="6"/>
        <v>-43788.8</v>
      </c>
      <c r="H27" s="33">
        <f t="shared" si="6"/>
        <v>-28603.23</v>
      </c>
      <c r="I27" s="33">
        <f t="shared" si="6"/>
        <v>-33922.81</v>
      </c>
      <c r="J27" s="33">
        <f t="shared" si="6"/>
        <v>-27526.4</v>
      </c>
      <c r="K27" s="33">
        <f t="shared" si="6"/>
        <v>-54296</v>
      </c>
      <c r="L27" s="33">
        <f aca="true" t="shared" si="7" ref="L27:L34">SUM(B27:K27)</f>
        <v>-567221.1799999999</v>
      </c>
      <c r="M27"/>
    </row>
    <row r="28" spans="1:13" ht="18.75" customHeight="1">
      <c r="A28" s="27" t="s">
        <v>30</v>
      </c>
      <c r="B28" s="33">
        <f>B29+B30+B31+B32</f>
        <v>-26202</v>
      </c>
      <c r="C28" s="33">
        <f aca="true" t="shared" si="8" ref="C28:K28">C29+C30+C31+C32</f>
        <v>-31037.6</v>
      </c>
      <c r="D28" s="33">
        <f t="shared" si="8"/>
        <v>-92294.4</v>
      </c>
      <c r="E28" s="33">
        <f t="shared" si="8"/>
        <v>-69814.8</v>
      </c>
      <c r="F28" s="33">
        <f t="shared" si="8"/>
        <v>-69858.8</v>
      </c>
      <c r="G28" s="33">
        <f t="shared" si="8"/>
        <v>-43788.8</v>
      </c>
      <c r="H28" s="33">
        <f t="shared" si="8"/>
        <v>-20504</v>
      </c>
      <c r="I28" s="33">
        <f t="shared" si="8"/>
        <v>-33922.81</v>
      </c>
      <c r="J28" s="33">
        <f t="shared" si="8"/>
        <v>-27526.4</v>
      </c>
      <c r="K28" s="33">
        <f t="shared" si="8"/>
        <v>-54296</v>
      </c>
      <c r="L28" s="33">
        <f t="shared" si="7"/>
        <v>-469245.61</v>
      </c>
      <c r="M28"/>
    </row>
    <row r="29" spans="1:13" s="36" customFormat="1" ht="18.75" customHeight="1">
      <c r="A29" s="34" t="s">
        <v>58</v>
      </c>
      <c r="B29" s="33">
        <f>-ROUND((B9)*$E$3,2)</f>
        <v>-26202</v>
      </c>
      <c r="C29" s="33">
        <f aca="true" t="shared" si="9" ref="C29:K29">-ROUND((C9)*$E$3,2)</f>
        <v>-31037.6</v>
      </c>
      <c r="D29" s="33">
        <f t="shared" si="9"/>
        <v>-92294.4</v>
      </c>
      <c r="E29" s="33">
        <f t="shared" si="9"/>
        <v>-69814.8</v>
      </c>
      <c r="F29" s="33">
        <f t="shared" si="9"/>
        <v>-69858.8</v>
      </c>
      <c r="G29" s="33">
        <f t="shared" si="9"/>
        <v>-43788.8</v>
      </c>
      <c r="H29" s="33">
        <f t="shared" si="9"/>
        <v>-20504</v>
      </c>
      <c r="I29" s="33">
        <f t="shared" si="9"/>
        <v>-24956.8</v>
      </c>
      <c r="J29" s="33">
        <f t="shared" si="9"/>
        <v>-27526.4</v>
      </c>
      <c r="K29" s="33">
        <f t="shared" si="9"/>
        <v>-54296</v>
      </c>
      <c r="L29" s="33">
        <f t="shared" si="7"/>
        <v>-460279.6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-236.53</v>
      </c>
      <c r="J31" s="17">
        <v>0</v>
      </c>
      <c r="K31" s="17">
        <v>0</v>
      </c>
      <c r="L31" s="33">
        <f t="shared" si="7"/>
        <v>-236.53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-8729.48</v>
      </c>
      <c r="J32" s="17">
        <v>0</v>
      </c>
      <c r="K32" s="17">
        <v>0</v>
      </c>
      <c r="L32" s="33">
        <f t="shared" si="7"/>
        <v>-8729.48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395772.92</v>
      </c>
      <c r="C48" s="41">
        <f aca="true" t="shared" si="12" ref="C48:K48">IF(C17+C27+C40+C49&lt;0,0,C17+C27+C49)</f>
        <v>356975.48000000004</v>
      </c>
      <c r="D48" s="41">
        <f t="shared" si="12"/>
        <v>1197655.44</v>
      </c>
      <c r="E48" s="41">
        <f t="shared" si="12"/>
        <v>973211.24</v>
      </c>
      <c r="F48" s="41">
        <f t="shared" si="12"/>
        <v>1039886.8899999999</v>
      </c>
      <c r="G48" s="41">
        <f t="shared" si="12"/>
        <v>574268.3699999999</v>
      </c>
      <c r="H48" s="41">
        <f t="shared" si="12"/>
        <v>328000.47000000003</v>
      </c>
      <c r="I48" s="41">
        <f t="shared" si="12"/>
        <v>430153.06</v>
      </c>
      <c r="J48" s="41">
        <f t="shared" si="12"/>
        <v>518124.02</v>
      </c>
      <c r="K48" s="41">
        <f t="shared" si="12"/>
        <v>630097.23</v>
      </c>
      <c r="L48" s="42">
        <f>SUM(B48:K48)</f>
        <v>6444145.119999999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395772.92</v>
      </c>
      <c r="C54" s="41">
        <f aca="true" t="shared" si="14" ref="C54:J54">SUM(C55:C66)</f>
        <v>356975.47000000003</v>
      </c>
      <c r="D54" s="41">
        <f t="shared" si="14"/>
        <v>1197655.44</v>
      </c>
      <c r="E54" s="41">
        <f t="shared" si="14"/>
        <v>973211.24</v>
      </c>
      <c r="F54" s="41">
        <f t="shared" si="14"/>
        <v>1039886.89</v>
      </c>
      <c r="G54" s="41">
        <f t="shared" si="14"/>
        <v>574268.37</v>
      </c>
      <c r="H54" s="41">
        <f t="shared" si="14"/>
        <v>328000.46</v>
      </c>
      <c r="I54" s="41">
        <f>SUM(I55:I69)</f>
        <v>430153.06</v>
      </c>
      <c r="J54" s="41">
        <f t="shared" si="14"/>
        <v>518124.02</v>
      </c>
      <c r="K54" s="41">
        <f>SUM(K55:K68)</f>
        <v>630097.24</v>
      </c>
      <c r="L54" s="46">
        <f>SUM(B54:K54)</f>
        <v>6444145.109999999</v>
      </c>
      <c r="M54" s="40"/>
    </row>
    <row r="55" spans="1:13" ht="18.75" customHeight="1">
      <c r="A55" s="47" t="s">
        <v>51</v>
      </c>
      <c r="B55" s="48">
        <v>395772.92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395772.92</v>
      </c>
      <c r="M55" s="40"/>
    </row>
    <row r="56" spans="1:12" ht="18.75" customHeight="1">
      <c r="A56" s="47" t="s">
        <v>61</v>
      </c>
      <c r="B56" s="17">
        <v>0</v>
      </c>
      <c r="C56" s="48">
        <v>311818.07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311818.07</v>
      </c>
    </row>
    <row r="57" spans="1:12" ht="18.75" customHeight="1">
      <c r="A57" s="47" t="s">
        <v>62</v>
      </c>
      <c r="B57" s="17">
        <v>0</v>
      </c>
      <c r="C57" s="48">
        <v>45157.4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45157.4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1197655.44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1197655.44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973211.24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973211.24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1039886.89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1039886.89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574268.37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574268.37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328000.46</v>
      </c>
      <c r="I62" s="17">
        <v>0</v>
      </c>
      <c r="J62" s="17">
        <v>0</v>
      </c>
      <c r="K62" s="17">
        <v>0</v>
      </c>
      <c r="L62" s="46">
        <f t="shared" si="15"/>
        <v>328000.46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518124.02</v>
      </c>
      <c r="K64" s="17">
        <v>0</v>
      </c>
      <c r="L64" s="46">
        <f t="shared" si="15"/>
        <v>518124.02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354933.78</v>
      </c>
      <c r="L65" s="46">
        <f t="shared" si="15"/>
        <v>354933.78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275163.46</v>
      </c>
      <c r="L66" s="46">
        <f t="shared" si="15"/>
        <v>275163.46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430153.06</v>
      </c>
      <c r="J69" s="53">
        <v>0</v>
      </c>
      <c r="K69" s="53">
        <v>0</v>
      </c>
      <c r="L69" s="51">
        <f>SUM(B69:K69)</f>
        <v>430153.06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2021-10-01T16:04:44Z</dcterms:modified>
  <cp:category/>
  <cp:version/>
  <cp:contentType/>
  <cp:contentStatus/>
</cp:coreProperties>
</file>