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<sst xmlns="http://schemas.openxmlformats.org/spreadsheetml/2006/main" count="74" uniqueCount="73">
  <si>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</si>
  <si>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</si>
  <si>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</si>
  <si>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</si>
  <si>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</si>
  <si>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</si>
  <si>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</si>
  <si>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</si>
  <si>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</si>
  <si>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</si>
  <si>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</si>
  <si>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</si>
  <si>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</si>
  <si>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</si>
  <si>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</si>
  <si>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</si>
  <si>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</si>
  <si>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</si>
  <si>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</si>
  <si>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</si>
  <si>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</si>
  <si>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</si>
  <si>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</si>
  <si>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</si>
  <si>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</si>
  <si>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</si>
  <si>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</si>
  <si>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</si>
  <si>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</si>
  <si>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</si>
  <si>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</si>
  <si>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</si>
  <si>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</si>
  <si>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</si>
  <si>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</si>
  <si>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</si>
  <si>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</si>
  <si>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</si>
  <si>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</si>
  <si>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</si>
  <si>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</si>
  <si>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</si>
  <si>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</si>
  <si>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</si>
  <si>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</si>
  <si>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</si>
  <si>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</si>
  <si>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</si>
  <si>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</si>
  <si>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</si>
  <si>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</si>
  <si>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</si>
  <si>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</si>
  <si>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</si>
  <si>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</si>
  <si>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</si>
  <si>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</si>
  <si>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</si>
  <si>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</si>
  <si>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</si>
  <si>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</si>
  <si>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</si>
  <si>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</si>
  <si>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</si>
  <si>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</si>
  <si>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</si>
  <si>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</si>
  <si>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</si>
  <si>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</si>
  <si>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</si>
  <si>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</si>
  <si>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</si>
  <si>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05/09/21 - VENCIMENTO 13/09/21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</si>
</sst>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80375</v>
      </c>
      <c r="C7" s="47">
        <f t="shared" si="0"/>
        <v>61887</v>
      </c>
      <c r="D7" s="47">
        <f t="shared" si="0"/>
        <v>91076</v>
      </c>
      <c r="E7" s="47">
        <f t="shared" si="0"/>
        <v>42430</v>
      </c>
      <c r="F7" s="47">
        <f t="shared" si="0"/>
        <v>66304</v>
      </c>
      <c r="G7" s="47">
        <f t="shared" si="0"/>
        <v>70983</v>
      </c>
      <c r="H7" s="47">
        <f t="shared" si="0"/>
        <v>88583</v>
      </c>
      <c r="I7" s="47">
        <f t="shared" si="0"/>
        <v>106152</v>
      </c>
      <c r="J7" s="47">
        <f t="shared" si="0"/>
        <v>23829</v>
      </c>
      <c r="K7" s="47">
        <f t="shared" si="0"/>
        <v>631619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7873</v>
      </c>
      <c r="C8" s="45">
        <f t="shared" si="1"/>
        <v>7621</v>
      </c>
      <c r="D8" s="45">
        <f t="shared" si="1"/>
        <v>9261</v>
      </c>
      <c r="E8" s="45">
        <f t="shared" si="1"/>
        <v>4875</v>
      </c>
      <c r="F8" s="45">
        <f t="shared" si="1"/>
        <v>6571</v>
      </c>
      <c r="G8" s="45">
        <f t="shared" si="1"/>
        <v>4561</v>
      </c>
      <c r="H8" s="45">
        <f t="shared" si="1"/>
        <v>4580</v>
      </c>
      <c r="I8" s="45">
        <f t="shared" si="1"/>
        <v>9259</v>
      </c>
      <c r="J8" s="45">
        <f t="shared" si="1"/>
        <v>1296</v>
      </c>
      <c r="K8" s="38">
        <f>SUM(B8:J8)</f>
        <v>55897</v>
      </c>
      <c r="L8"/>
      <c r="M8"/>
      <c r="N8"/>
    </row>
    <row r="9" spans="1:14" ht="16.5" customHeight="1">
      <c r="A9" s="22" t="s">
        <v>35</v>
      </c>
      <c r="B9" s="45">
        <v>7862</v>
      </c>
      <c r="C9" s="45">
        <v>7618</v>
      </c>
      <c r="D9" s="45">
        <v>9257</v>
      </c>
      <c r="E9" s="45">
        <v>4868</v>
      </c>
      <c r="F9" s="45">
        <v>6567</v>
      </c>
      <c r="G9" s="45">
        <v>4560</v>
      </c>
      <c r="H9" s="45">
        <v>4580</v>
      </c>
      <c r="I9" s="45">
        <v>9237</v>
      </c>
      <c r="J9" s="45">
        <v>1296</v>
      </c>
      <c r="K9" s="38">
        <f>SUM(B9:J9)</f>
        <v>55845</v>
      </c>
      <c r="L9"/>
      <c r="M9"/>
      <c r="N9"/>
    </row>
    <row r="10" spans="1:14" ht="16.5" customHeight="1">
      <c r="A10" s="22" t="s">
        <v>34</v>
      </c>
      <c r="B10" s="45">
        <v>11</v>
      </c>
      <c r="C10" s="45">
        <v>3</v>
      </c>
      <c r="D10" s="45">
        <v>4</v>
      </c>
      <c r="E10" s="45">
        <v>7</v>
      </c>
      <c r="F10" s="45">
        <v>4</v>
      </c>
      <c r="G10" s="45">
        <v>1</v>
      </c>
      <c r="H10" s="45">
        <v>0</v>
      </c>
      <c r="I10" s="45">
        <v>22</v>
      </c>
      <c r="J10" s="45">
        <v>0</v>
      </c>
      <c r="K10" s="38">
        <f>SUM(B10:J10)</f>
        <v>52</v>
      </c>
      <c r="L10"/>
      <c r="M10"/>
      <c r="N10"/>
    </row>
    <row r="11" spans="1:14" ht="16.5" customHeight="1">
      <c r="A11" s="44" t="s">
        <v>33</v>
      </c>
      <c r="B11" s="43">
        <v>72502</v>
      </c>
      <c r="C11" s="43">
        <v>54266</v>
      </c>
      <c r="D11" s="43">
        <v>81815</v>
      </c>
      <c r="E11" s="43">
        <v>37555</v>
      </c>
      <c r="F11" s="43">
        <v>59733</v>
      </c>
      <c r="G11" s="43">
        <v>66422</v>
      </c>
      <c r="H11" s="43">
        <v>84003</v>
      </c>
      <c r="I11" s="43">
        <v>96893</v>
      </c>
      <c r="J11" s="43">
        <v>22533</v>
      </c>
      <c r="K11" s="38">
        <f>SUM(B11:J11)</f>
        <v>575722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3.4237</v>
      </c>
      <c r="C13" s="42">
        <v>3.7583</v>
      </c>
      <c r="D13" s="42">
        <v>4.1631</v>
      </c>
      <c r="E13" s="42">
        <v>3.6245</v>
      </c>
      <c r="F13" s="42">
        <v>3.833</v>
      </c>
      <c r="G13" s="42">
        <v>3.8755</v>
      </c>
      <c r="H13" s="42">
        <v>3.0893</v>
      </c>
      <c r="I13" s="42">
        <v>3.1184</v>
      </c>
      <c r="J13" s="42">
        <v>3.5331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1.261689964183154</v>
      </c>
      <c r="C15" s="39">
        <v>1.381019659264642</v>
      </c>
      <c r="D15" s="39">
        <v>1.113205984048736</v>
      </c>
      <c r="E15" s="39">
        <v>1.326728953020504</v>
      </c>
      <c r="F15" s="39">
        <v>1.186699179839201</v>
      </c>
      <c r="G15" s="39">
        <v>1.202815141261075</v>
      </c>
      <c r="H15" s="39">
        <v>1.136009839712011</v>
      </c>
      <c r="I15" s="39">
        <v>1.160558680801391</v>
      </c>
      <c r="J15" s="39">
        <v>1.254047851024158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363008.85000000003</v>
      </c>
      <c r="C17" s="36">
        <f aca="true" t="shared" si="2" ref="C17:J17">C18+C19+C20+C21+C22+C23+C24</f>
        <v>341879.17</v>
      </c>
      <c r="D17" s="36">
        <f t="shared" si="2"/>
        <v>436107.07</v>
      </c>
      <c r="E17" s="36">
        <f t="shared" si="2"/>
        <v>215811.86000000002</v>
      </c>
      <c r="F17" s="36">
        <f t="shared" si="2"/>
        <v>314370.17</v>
      </c>
      <c r="G17" s="36">
        <f t="shared" si="2"/>
        <v>337865.57</v>
      </c>
      <c r="H17" s="36">
        <f t="shared" si="2"/>
        <v>324008.32</v>
      </c>
      <c r="I17" s="36">
        <f t="shared" si="2"/>
        <v>409249.76</v>
      </c>
      <c r="J17" s="36">
        <f t="shared" si="2"/>
        <v>109791.2</v>
      </c>
      <c r="K17" s="36">
        <f aca="true" t="shared" si="3" ref="K17:K24">SUM(B17:J17)</f>
        <v>2852091.9700000007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275179.89</v>
      </c>
      <c r="C18" s="30">
        <f t="shared" si="4"/>
        <v>232589.91</v>
      </c>
      <c r="D18" s="30">
        <f t="shared" si="4"/>
        <v>379158.5</v>
      </c>
      <c r="E18" s="30">
        <f t="shared" si="4"/>
        <v>153787.54</v>
      </c>
      <c r="F18" s="30">
        <f t="shared" si="4"/>
        <v>254143.23</v>
      </c>
      <c r="G18" s="30">
        <f t="shared" si="4"/>
        <v>275094.62</v>
      </c>
      <c r="H18" s="30">
        <f t="shared" si="4"/>
        <v>273659.46</v>
      </c>
      <c r="I18" s="30">
        <f t="shared" si="4"/>
        <v>331024.4</v>
      </c>
      <c r="J18" s="30">
        <f t="shared" si="4"/>
        <v>84190.24</v>
      </c>
      <c r="K18" s="30">
        <f t="shared" si="3"/>
        <v>2258827.79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72011.82</v>
      </c>
      <c r="C19" s="30">
        <f t="shared" si="5"/>
        <v>88621.33</v>
      </c>
      <c r="D19" s="30">
        <f t="shared" si="5"/>
        <v>42923.01</v>
      </c>
      <c r="E19" s="30">
        <f t="shared" si="5"/>
        <v>50246.84</v>
      </c>
      <c r="F19" s="30">
        <f t="shared" si="5"/>
        <v>47448.33</v>
      </c>
      <c r="G19" s="30">
        <f t="shared" si="5"/>
        <v>55793.35</v>
      </c>
      <c r="H19" s="30">
        <f t="shared" si="5"/>
        <v>37220.38</v>
      </c>
      <c r="I19" s="30">
        <f t="shared" si="5"/>
        <v>53148.84</v>
      </c>
      <c r="J19" s="30">
        <f t="shared" si="5"/>
        <v>21388.35</v>
      </c>
      <c r="K19" s="30">
        <f t="shared" si="3"/>
        <v>468802.25</v>
      </c>
      <c r="L19"/>
      <c r="M19"/>
      <c r="N19"/>
    </row>
    <row r="20" spans="1:14" ht="16.5" customHeight="1">
      <c r="A20" s="18" t="s">
        <v>28</v>
      </c>
      <c r="B20" s="30">
        <v>14431.2</v>
      </c>
      <c r="C20" s="30">
        <v>17896.05</v>
      </c>
      <c r="D20" s="30">
        <v>11274.67</v>
      </c>
      <c r="E20" s="30">
        <v>10420.04</v>
      </c>
      <c r="F20" s="30">
        <v>11392.67</v>
      </c>
      <c r="G20" s="30">
        <v>7063.65</v>
      </c>
      <c r="H20" s="30">
        <v>14098.5</v>
      </c>
      <c r="I20" s="30">
        <v>22304.64</v>
      </c>
      <c r="J20" s="30">
        <v>6193.67</v>
      </c>
      <c r="K20" s="30">
        <f t="shared" si="3"/>
        <v>115075.09</v>
      </c>
      <c r="L20"/>
      <c r="M20"/>
      <c r="N20"/>
    </row>
    <row r="21" spans="1:14" ht="16.5" customHeight="1">
      <c r="A21" s="18" t="s">
        <v>27</v>
      </c>
      <c r="B21" s="30">
        <v>1385.94</v>
      </c>
      <c r="C21" s="34">
        <v>2771.88</v>
      </c>
      <c r="D21" s="34">
        <v>4157.82</v>
      </c>
      <c r="E21" s="30">
        <v>2771.88</v>
      </c>
      <c r="F21" s="30">
        <v>1385.94</v>
      </c>
      <c r="G21" s="34">
        <v>1385.94</v>
      </c>
      <c r="H21" s="34">
        <v>2771.88</v>
      </c>
      <c r="I21" s="34">
        <v>2771.88</v>
      </c>
      <c r="J21" s="34">
        <v>1385.94</v>
      </c>
      <c r="K21" s="30">
        <f t="shared" si="3"/>
        <v>20789.100000000002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-1406.93</v>
      </c>
      <c r="E22" s="30">
        <v>0</v>
      </c>
      <c r="F22" s="30">
        <v>0</v>
      </c>
      <c r="G22" s="30">
        <v>0</v>
      </c>
      <c r="H22" s="30">
        <v>-3741.9</v>
      </c>
      <c r="I22" s="30">
        <v>0</v>
      </c>
      <c r="J22" s="30">
        <v>-3367</v>
      </c>
      <c r="K22" s="30">
        <f t="shared" si="3"/>
        <v>-8515.83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-1414.44</v>
      </c>
      <c r="F23" s="30">
        <v>0</v>
      </c>
      <c r="G23" s="30">
        <v>-1471.99</v>
      </c>
      <c r="H23" s="30">
        <v>0</v>
      </c>
      <c r="I23" s="30">
        <v>0</v>
      </c>
      <c r="J23" s="30">
        <v>0</v>
      </c>
      <c r="K23" s="30">
        <f t="shared" si="3"/>
        <v>-2886.4300000000003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-34592.8</v>
      </c>
      <c r="C27" s="30">
        <f t="shared" si="6"/>
        <v>-33519.2</v>
      </c>
      <c r="D27" s="30">
        <f t="shared" si="6"/>
        <v>-59843.96000000001</v>
      </c>
      <c r="E27" s="30">
        <f t="shared" si="6"/>
        <v>-21419.2</v>
      </c>
      <c r="F27" s="30">
        <f t="shared" si="6"/>
        <v>-28894.8</v>
      </c>
      <c r="G27" s="30">
        <f t="shared" si="6"/>
        <v>-20064</v>
      </c>
      <c r="H27" s="30">
        <f t="shared" si="6"/>
        <v>-20152</v>
      </c>
      <c r="I27" s="30">
        <f t="shared" si="6"/>
        <v>-40642.8</v>
      </c>
      <c r="J27" s="30">
        <f t="shared" si="6"/>
        <v>-11235.56</v>
      </c>
      <c r="K27" s="30">
        <f aca="true" t="shared" si="7" ref="K27:K35">SUM(B27:J27)</f>
        <v>-270364.32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-34592.8</v>
      </c>
      <c r="C28" s="30">
        <f t="shared" si="8"/>
        <v>-33519.2</v>
      </c>
      <c r="D28" s="30">
        <f t="shared" si="8"/>
        <v>-40730.8</v>
      </c>
      <c r="E28" s="30">
        <f t="shared" si="8"/>
        <v>-21419.2</v>
      </c>
      <c r="F28" s="30">
        <f t="shared" si="8"/>
        <v>-28894.8</v>
      </c>
      <c r="G28" s="30">
        <f t="shared" si="8"/>
        <v>-20064</v>
      </c>
      <c r="H28" s="30">
        <f t="shared" si="8"/>
        <v>-20152</v>
      </c>
      <c r="I28" s="30">
        <f t="shared" si="8"/>
        <v>-40642.8</v>
      </c>
      <c r="J28" s="30">
        <f t="shared" si="8"/>
        <v>-5702.4</v>
      </c>
      <c r="K28" s="30">
        <f t="shared" si="7"/>
        <v>-245717.99999999997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-34592.8</v>
      </c>
      <c r="C29" s="30">
        <f aca="true" t="shared" si="9" ref="C29:J29">-ROUND((C9)*$E$3,2)</f>
        <v>-33519.2</v>
      </c>
      <c r="D29" s="30">
        <f t="shared" si="9"/>
        <v>-40730.8</v>
      </c>
      <c r="E29" s="30">
        <f t="shared" si="9"/>
        <v>-21419.2</v>
      </c>
      <c r="F29" s="30">
        <f t="shared" si="9"/>
        <v>-28894.8</v>
      </c>
      <c r="G29" s="30">
        <f t="shared" si="9"/>
        <v>-20064</v>
      </c>
      <c r="H29" s="30">
        <f t="shared" si="9"/>
        <v>-20152</v>
      </c>
      <c r="I29" s="30">
        <f t="shared" si="9"/>
        <v>-40642.8</v>
      </c>
      <c r="J29" s="30">
        <f t="shared" si="9"/>
        <v>-5702.4</v>
      </c>
      <c r="K29" s="30">
        <f t="shared" si="7"/>
        <v>-245717.99999999997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-19113.16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-5533.16</v>
      </c>
      <c r="K33" s="30">
        <f t="shared" si="7"/>
        <v>-24646.32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-19113.16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-5533.16</v>
      </c>
      <c r="K34" s="30">
        <f t="shared" si="7"/>
        <v>-24646.32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328416.05000000005</v>
      </c>
      <c r="C47" s="27">
        <f aca="true" t="shared" si="11" ref="C47:J47">IF(C17+C27+C48&lt;0,0,C17+C27+C48)</f>
        <v>308359.97</v>
      </c>
      <c r="D47" s="27">
        <f t="shared" si="11"/>
        <v>376263.11</v>
      </c>
      <c r="E47" s="27">
        <f t="shared" si="11"/>
        <v>194392.66</v>
      </c>
      <c r="F47" s="27">
        <f t="shared" si="11"/>
        <v>285475.37</v>
      </c>
      <c r="G47" s="27">
        <f t="shared" si="11"/>
        <v>317801.57</v>
      </c>
      <c r="H47" s="27">
        <f t="shared" si="11"/>
        <v>303856.32</v>
      </c>
      <c r="I47" s="27">
        <f t="shared" si="11"/>
        <v>368606.96</v>
      </c>
      <c r="J47" s="27">
        <f t="shared" si="11"/>
        <v>98555.64</v>
      </c>
      <c r="K47" s="20">
        <f>SUM(B47:J47)</f>
        <v>2581727.6500000004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328416.04000000004</v>
      </c>
      <c r="C53" s="10">
        <f t="shared" si="13"/>
        <v>308359.97</v>
      </c>
      <c r="D53" s="10">
        <f t="shared" si="13"/>
        <v>376263.1</v>
      </c>
      <c r="E53" s="10">
        <f t="shared" si="13"/>
        <v>194392.66</v>
      </c>
      <c r="F53" s="10">
        <f t="shared" si="13"/>
        <v>285475.37</v>
      </c>
      <c r="G53" s="10">
        <f t="shared" si="13"/>
        <v>317801.57</v>
      </c>
      <c r="H53" s="10">
        <f t="shared" si="13"/>
        <v>303856.32</v>
      </c>
      <c r="I53" s="10">
        <f>SUM(I54:I66)</f>
        <v>368606.95</v>
      </c>
      <c r="J53" s="10">
        <f t="shared" si="13"/>
        <v>98555.64</v>
      </c>
      <c r="K53" s="5">
        <f>SUM(K54:K66)</f>
        <v>2581727.6200000006</v>
      </c>
      <c r="L53" s="9"/>
    </row>
    <row r="54" spans="1:11" ht="16.5" customHeight="1">
      <c r="A54" s="7" t="s">
        <v>60</v>
      </c>
      <c r="B54" s="8">
        <v>286641.52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286641.52</v>
      </c>
    </row>
    <row r="55" spans="1:11" ht="16.5" customHeight="1">
      <c r="A55" s="7" t="s">
        <v>61</v>
      </c>
      <c r="B55" s="8">
        <v>41774.52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41774.52</v>
      </c>
    </row>
    <row r="56" spans="1:11" ht="16.5" customHeight="1">
      <c r="A56" s="7" t="s">
        <v>4</v>
      </c>
      <c r="B56" s="6">
        <v>0</v>
      </c>
      <c r="C56" s="8">
        <v>308359.97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308359.97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376263.1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376263.1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194392.66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194392.66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285475.37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285475.37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317801.57</v>
      </c>
      <c r="H60" s="6">
        <v>0</v>
      </c>
      <c r="I60" s="6">
        <v>0</v>
      </c>
      <c r="J60" s="6">
        <v>0</v>
      </c>
      <c r="K60" s="5">
        <f t="shared" si="14"/>
        <v>317801.57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303856.32</v>
      </c>
      <c r="I61" s="6">
        <v>0</v>
      </c>
      <c r="J61" s="6">
        <v>0</v>
      </c>
      <c r="K61" s="5">
        <f t="shared" si="14"/>
        <v>303856.32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122709.25</v>
      </c>
      <c r="J63" s="6">
        <v>0</v>
      </c>
      <c r="K63" s="5">
        <f t="shared" si="14"/>
        <v>122709.25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245897.7</v>
      </c>
      <c r="J64" s="6">
        <v>0</v>
      </c>
      <c r="K64" s="5">
        <f t="shared" si="14"/>
        <v>245897.7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98555.64</v>
      </c>
      <c r="K65" s="5">
        <f t="shared" si="14"/>
        <v>98555.64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2021-09-10T18:08:56Z</dcterms:modified>
  <cp:category/>
  <cp:version/>
  <cp:contentType/>
  <cp:contentStatus/>
</cp:coreProperties>
</file>